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4640" windowWidth="39340" windowHeight="17920" tabRatio="500" activeTab="0"/>
  </bookViews>
  <sheets>
    <sheet name="BMRB-deposit" sheetId="1" r:id="rId1"/>
  </sheets>
  <definedNames/>
  <calcPr fullCalcOnLoad="1"/>
</workbook>
</file>

<file path=xl/sharedStrings.xml><?xml version="1.0" encoding="utf-8"?>
<sst xmlns="http://schemas.openxmlformats.org/spreadsheetml/2006/main" count="561" uniqueCount="173">
  <si>
    <t>Sample</t>
  </si>
  <si>
    <t>residue</t>
  </si>
  <si>
    <t>calculated shift at pH 7</t>
  </si>
  <si>
    <t>Alanine-amide</t>
  </si>
  <si>
    <t>N-acetyl alanine</t>
  </si>
  <si>
    <t>nucleus type</t>
  </si>
  <si>
    <t>atom</t>
  </si>
  <si>
    <t>acetyl</t>
  </si>
  <si>
    <t>1H</t>
  </si>
  <si>
    <t>13C</t>
  </si>
  <si>
    <t>CO</t>
  </si>
  <si>
    <t>alanine</t>
  </si>
  <si>
    <t>HN</t>
  </si>
  <si>
    <r>
      <t>H</t>
    </r>
    <r>
      <rPr>
        <sz val="12"/>
        <color indexed="8"/>
        <rFont val="Symbol"/>
        <family val="0"/>
      </rPr>
      <t>b</t>
    </r>
    <r>
      <rPr>
        <sz val="12"/>
        <color theme="1"/>
        <rFont val="Calibri"/>
        <family val="2"/>
      </rPr>
      <t xml:space="preserve"> (methyl)</t>
    </r>
  </si>
  <si>
    <r>
      <t>H</t>
    </r>
    <r>
      <rPr>
        <sz val="12"/>
        <color indexed="8"/>
        <rFont val="Symbol"/>
        <family val="0"/>
      </rPr>
      <t>a</t>
    </r>
  </si>
  <si>
    <r>
      <t>C</t>
    </r>
    <r>
      <rPr>
        <sz val="12"/>
        <color indexed="8"/>
        <rFont val="Symbol"/>
        <family val="0"/>
      </rPr>
      <t>a</t>
    </r>
  </si>
  <si>
    <r>
      <t>C</t>
    </r>
    <r>
      <rPr>
        <sz val="12"/>
        <color indexed="8"/>
        <rFont val="Symbol"/>
        <family val="0"/>
      </rPr>
      <t>b</t>
    </r>
    <r>
      <rPr>
        <sz val="12"/>
        <color theme="1"/>
        <rFont val="Calibri"/>
        <family val="2"/>
      </rPr>
      <t xml:space="preserve"> (methyl)</t>
    </r>
  </si>
  <si>
    <t>15N</t>
  </si>
  <si>
    <t>N</t>
  </si>
  <si>
    <t>H (amine)</t>
  </si>
  <si>
    <t>N (amine)</t>
  </si>
  <si>
    <t>Ac-Gly-Asp-Gly-NH2</t>
  </si>
  <si>
    <t>Asp</t>
  </si>
  <si>
    <t>CH3 (methyl)</t>
  </si>
  <si>
    <r>
      <t>C</t>
    </r>
    <r>
      <rPr>
        <sz val="12"/>
        <color indexed="8"/>
        <rFont val="Symbol"/>
        <family val="0"/>
      </rPr>
      <t>b</t>
    </r>
  </si>
  <si>
    <r>
      <t>C</t>
    </r>
    <r>
      <rPr>
        <sz val="12"/>
        <color indexed="8"/>
        <rFont val="Symbol"/>
        <family val="0"/>
      </rPr>
      <t>g</t>
    </r>
    <r>
      <rPr>
        <sz val="12"/>
        <color theme="1"/>
        <rFont val="Calibri"/>
        <family val="2"/>
      </rPr>
      <t xml:space="preserve"> </t>
    </r>
    <r>
      <rPr>
        <sz val="12"/>
        <color indexed="8"/>
        <rFont val="Cambria"/>
        <family val="0"/>
      </rPr>
      <t>(carboxyl)</t>
    </r>
  </si>
  <si>
    <t>comment</t>
  </si>
  <si>
    <t>Ac-Gly-Glu-Gly-NH2</t>
  </si>
  <si>
    <t>Glu</t>
  </si>
  <si>
    <t>Hγ</t>
  </si>
  <si>
    <r>
      <t>H</t>
    </r>
    <r>
      <rPr>
        <sz val="12"/>
        <color indexed="8"/>
        <rFont val="Symbol"/>
        <family val="0"/>
      </rPr>
      <t>b (</t>
    </r>
    <r>
      <rPr>
        <sz val="12"/>
        <color indexed="8"/>
        <rFont val="Calibri"/>
        <family val="2"/>
      </rPr>
      <t>averaged)</t>
    </r>
  </si>
  <si>
    <r>
      <t>C</t>
    </r>
    <r>
      <rPr>
        <sz val="12"/>
        <color indexed="8"/>
        <rFont val="Symbol"/>
        <family val="0"/>
      </rPr>
      <t>g</t>
    </r>
  </si>
  <si>
    <t>Ac-Gly-Cys-Gly-NH2</t>
  </si>
  <si>
    <t>Cys</t>
  </si>
  <si>
    <t>Ac-Gly-Lys-Gly-NH2</t>
  </si>
  <si>
    <t>Lys</t>
  </si>
  <si>
    <t>Hε</t>
  </si>
  <si>
    <t>Hδ</t>
  </si>
  <si>
    <t>Cε</t>
  </si>
  <si>
    <t>His</t>
  </si>
  <si>
    <t>Ac-Gly-His-Gly-NH2</t>
  </si>
  <si>
    <t>Ac-Gly-Tyr-Gly-NH2</t>
  </si>
  <si>
    <t>Tyr</t>
  </si>
  <si>
    <t>Gly(-1)</t>
  </si>
  <si>
    <t>Gly(+1)</t>
  </si>
  <si>
    <r>
      <t>H</t>
    </r>
    <r>
      <rPr>
        <sz val="12"/>
        <color indexed="8"/>
        <rFont val="Symbol"/>
        <family val="0"/>
      </rPr>
      <t>g</t>
    </r>
    <r>
      <rPr>
        <sz val="12"/>
        <color theme="1"/>
        <rFont val="Calibri"/>
        <family val="2"/>
      </rPr>
      <t xml:space="preserve"> (SH)</t>
    </r>
  </si>
  <si>
    <r>
      <t>N</t>
    </r>
    <r>
      <rPr>
        <sz val="12"/>
        <color indexed="8"/>
        <rFont val="Symbol"/>
        <family val="0"/>
      </rPr>
      <t>z</t>
    </r>
  </si>
  <si>
    <r>
      <rPr>
        <sz val="12"/>
        <color indexed="8"/>
        <rFont val="Calibri"/>
        <family val="2"/>
      </rPr>
      <t>H</t>
    </r>
    <r>
      <rPr>
        <sz val="12"/>
        <color indexed="8"/>
        <rFont val="Symbol"/>
        <family val="0"/>
      </rPr>
      <t>z</t>
    </r>
  </si>
  <si>
    <t>Cε1</t>
  </si>
  <si>
    <t>Nδ1</t>
  </si>
  <si>
    <t>Nε2</t>
  </si>
  <si>
    <t>Arg</t>
  </si>
  <si>
    <t>Ac-Gly-Arg-Gly-NH2</t>
  </si>
  <si>
    <r>
      <t>H</t>
    </r>
    <r>
      <rPr>
        <sz val="12"/>
        <color indexed="8"/>
        <rFont val="Symbol"/>
        <family val="0"/>
      </rPr>
      <t>e</t>
    </r>
  </si>
  <si>
    <r>
      <rPr>
        <sz val="12"/>
        <color indexed="8"/>
        <rFont val="Calibri"/>
        <family val="2"/>
      </rPr>
      <t>N</t>
    </r>
    <r>
      <rPr>
        <sz val="12"/>
        <color indexed="8"/>
        <rFont val="Symbol"/>
        <family val="0"/>
      </rPr>
      <t>e</t>
    </r>
  </si>
  <si>
    <r>
      <t>N</t>
    </r>
    <r>
      <rPr>
        <sz val="12"/>
        <color indexed="8"/>
        <rFont val="Symbol"/>
        <family val="0"/>
      </rPr>
      <t>h</t>
    </r>
  </si>
  <si>
    <r>
      <t>H</t>
    </r>
    <r>
      <rPr>
        <sz val="12"/>
        <color indexed="8"/>
        <rFont val="Symbol"/>
        <family val="0"/>
      </rPr>
      <t>h</t>
    </r>
  </si>
  <si>
    <t>HN (amine)</t>
  </si>
  <si>
    <r>
      <t>C</t>
    </r>
    <r>
      <rPr>
        <sz val="12"/>
        <color indexed="8"/>
        <rFont val="Symbol"/>
        <family val="0"/>
      </rPr>
      <t>z</t>
    </r>
  </si>
  <si>
    <r>
      <t>C</t>
    </r>
    <r>
      <rPr>
        <sz val="12"/>
        <color indexed="8"/>
        <rFont val="Symbol"/>
        <family val="0"/>
      </rPr>
      <t>d</t>
    </r>
  </si>
  <si>
    <r>
      <t>C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 xml:space="preserve"> (carboxyl)</t>
    </r>
  </si>
  <si>
    <t>Hδ2</t>
  </si>
  <si>
    <t>Hε1</t>
  </si>
  <si>
    <r>
      <t>H</t>
    </r>
    <r>
      <rPr>
        <sz val="12"/>
        <color indexed="8"/>
        <rFont val="Symbol"/>
        <family val="0"/>
      </rPr>
      <t>b (</t>
    </r>
    <r>
      <rPr>
        <sz val="12"/>
        <color indexed="8"/>
        <rFont val="Calibri"/>
        <family val="2"/>
      </rPr>
      <t>averaged)</t>
    </r>
  </si>
  <si>
    <r>
      <t>H</t>
    </r>
    <r>
      <rPr>
        <sz val="12"/>
        <color indexed="8"/>
        <rFont val="Symbol"/>
        <family val="0"/>
      </rPr>
      <t>b</t>
    </r>
    <r>
      <rPr>
        <sz val="12"/>
        <color indexed="8"/>
        <rFont val="Calibri"/>
        <family val="2"/>
      </rPr>
      <t xml:space="preserve"> (averaged)</t>
    </r>
  </si>
  <si>
    <t>Acetyl</t>
  </si>
  <si>
    <t>amide</t>
  </si>
  <si>
    <t>H2N (Z - upfield)</t>
  </si>
  <si>
    <t>H2N (E - downfield)</t>
  </si>
  <si>
    <r>
      <t>H</t>
    </r>
    <r>
      <rPr>
        <sz val="12"/>
        <color indexed="8"/>
        <rFont val="Symbol"/>
        <family val="0"/>
      </rPr>
      <t>b (</t>
    </r>
    <r>
      <rPr>
        <sz val="12"/>
        <color indexed="8"/>
        <rFont val="Calibri"/>
        <family val="2"/>
      </rPr>
      <t>averaged)</t>
    </r>
  </si>
  <si>
    <r>
      <t>C</t>
    </r>
    <r>
      <rPr>
        <sz val="12"/>
        <color indexed="8"/>
        <rFont val="Symbol"/>
        <family val="0"/>
      </rPr>
      <t>a</t>
    </r>
  </si>
  <si>
    <r>
      <t>C</t>
    </r>
    <r>
      <rPr>
        <sz val="12"/>
        <color indexed="8"/>
        <rFont val="Symbol"/>
        <family val="0"/>
      </rPr>
      <t>b</t>
    </r>
  </si>
  <si>
    <r>
      <t>C</t>
    </r>
    <r>
      <rPr>
        <sz val="12"/>
        <color indexed="8"/>
        <rFont val="Symbol"/>
        <family val="0"/>
      </rPr>
      <t>g</t>
    </r>
  </si>
  <si>
    <t>pKa 8.23</t>
  </si>
  <si>
    <t>pKa 3.55</t>
  </si>
  <si>
    <t>pKa 3.86</t>
  </si>
  <si>
    <t>pKa 4.34</t>
  </si>
  <si>
    <t>~ -0.2</t>
  </si>
  <si>
    <r>
      <t>H</t>
    </r>
    <r>
      <rPr>
        <sz val="12"/>
        <rFont val="Symbol"/>
        <family val="0"/>
      </rPr>
      <t>a</t>
    </r>
  </si>
  <si>
    <r>
      <rPr>
        <sz val="12"/>
        <rFont val="Calibri"/>
        <family val="0"/>
      </rPr>
      <t>C</t>
    </r>
    <r>
      <rPr>
        <sz val="12"/>
        <rFont val="Symbol"/>
        <family val="0"/>
      </rPr>
      <t>d</t>
    </r>
    <r>
      <rPr>
        <sz val="12"/>
        <rFont val="Calibri"/>
        <family val="0"/>
      </rPr>
      <t>2</t>
    </r>
  </si>
  <si>
    <t>pH 3.2</t>
  </si>
  <si>
    <r>
      <t>H</t>
    </r>
    <r>
      <rPr>
        <sz val="12"/>
        <color indexed="8"/>
        <rFont val="Symbol"/>
        <family val="0"/>
      </rPr>
      <t xml:space="preserve">a </t>
    </r>
    <r>
      <rPr>
        <sz val="12"/>
        <color indexed="8"/>
        <rFont val="Calibri"/>
        <family val="2"/>
      </rPr>
      <t>(averaged</t>
    </r>
    <r>
      <rPr>
        <sz val="12"/>
        <color indexed="8"/>
        <rFont val="Symbol"/>
        <family val="0"/>
      </rPr>
      <t>)</t>
    </r>
  </si>
  <si>
    <r>
      <t>H</t>
    </r>
    <r>
      <rPr>
        <sz val="12"/>
        <color indexed="8"/>
        <rFont val="Symbol"/>
        <family val="0"/>
      </rPr>
      <t>a</t>
    </r>
    <r>
      <rPr>
        <sz val="12"/>
        <color theme="1"/>
        <rFont val="Calibri"/>
        <family val="2"/>
      </rPr>
      <t xml:space="preserve"> (averaged)</t>
    </r>
  </si>
  <si>
    <r>
      <t>H</t>
    </r>
    <r>
      <rPr>
        <sz val="12"/>
        <color indexed="8"/>
        <rFont val="Symbol"/>
        <family val="0"/>
      </rPr>
      <t>a</t>
    </r>
  </si>
  <si>
    <r>
      <t>H</t>
    </r>
    <r>
      <rPr>
        <sz val="12"/>
        <color indexed="8"/>
        <rFont val="Symbol"/>
        <family val="0"/>
      </rPr>
      <t>b</t>
    </r>
    <r>
      <rPr>
        <sz val="12"/>
        <color theme="1"/>
        <rFont val="Calibri"/>
        <family val="2"/>
      </rPr>
      <t xml:space="preserve"> (methyl)</t>
    </r>
  </si>
  <si>
    <r>
      <t>C</t>
    </r>
    <r>
      <rPr>
        <sz val="12"/>
        <color indexed="8"/>
        <rFont val="Symbol"/>
        <family val="0"/>
      </rPr>
      <t>a</t>
    </r>
  </si>
  <si>
    <r>
      <t>C</t>
    </r>
    <r>
      <rPr>
        <sz val="12"/>
        <color indexed="8"/>
        <rFont val="Symbol"/>
        <family val="0"/>
      </rPr>
      <t>b</t>
    </r>
    <r>
      <rPr>
        <sz val="12"/>
        <color theme="1"/>
        <rFont val="Calibri"/>
        <family val="2"/>
      </rPr>
      <t xml:space="preserve"> (methyl)</t>
    </r>
  </si>
  <si>
    <r>
      <t>H</t>
    </r>
    <r>
      <rPr>
        <sz val="12"/>
        <color indexed="8"/>
        <rFont val="Symbol"/>
        <family val="0"/>
      </rPr>
      <t xml:space="preserve">a </t>
    </r>
    <r>
      <rPr>
        <sz val="12"/>
        <color indexed="8"/>
        <rFont val="Calibri"/>
        <family val="2"/>
      </rPr>
      <t>(averaged)</t>
    </r>
  </si>
  <si>
    <r>
      <t>H</t>
    </r>
    <r>
      <rPr>
        <sz val="12"/>
        <color indexed="8"/>
        <rFont val="Symbol"/>
        <family val="0"/>
      </rPr>
      <t xml:space="preserve">a </t>
    </r>
    <r>
      <rPr>
        <sz val="12"/>
        <color theme="1"/>
        <rFont val="Calibri"/>
        <family val="2"/>
      </rPr>
      <t>(averaged)</t>
    </r>
  </si>
  <si>
    <r>
      <rPr>
        <sz val="12"/>
        <color indexed="8"/>
        <rFont val="Calibri"/>
        <family val="2"/>
      </rPr>
      <t>H</t>
    </r>
    <r>
      <rPr>
        <sz val="12"/>
        <color indexed="8"/>
        <rFont val="Symbol"/>
        <family val="0"/>
      </rPr>
      <t xml:space="preserve">b  </t>
    </r>
    <r>
      <rPr>
        <sz val="12"/>
        <color indexed="8"/>
        <rFont val="Calibri"/>
        <family val="2"/>
      </rPr>
      <t>(averaged)</t>
    </r>
  </si>
  <si>
    <t>pKa 8.49</t>
  </si>
  <si>
    <t>pKa 6.45</t>
  </si>
  <si>
    <r>
      <t>H</t>
    </r>
    <r>
      <rPr>
        <sz val="12"/>
        <color indexed="8"/>
        <rFont val="Symbol"/>
        <family val="0"/>
      </rPr>
      <t xml:space="preserve">a </t>
    </r>
    <r>
      <rPr>
        <sz val="12"/>
        <color indexed="8"/>
        <rFont val="Calibri"/>
        <family val="2"/>
      </rPr>
      <t>(averaged</t>
    </r>
    <r>
      <rPr>
        <sz val="12"/>
        <color indexed="8"/>
        <rFont val="Symbol"/>
        <family val="0"/>
      </rPr>
      <t>)</t>
    </r>
  </si>
  <si>
    <r>
      <t>C</t>
    </r>
    <r>
      <rPr>
        <sz val="12"/>
        <color indexed="8"/>
        <rFont val="Symbol"/>
        <family val="0"/>
      </rPr>
      <t>a</t>
    </r>
  </si>
  <si>
    <r>
      <t>H</t>
    </r>
    <r>
      <rPr>
        <sz val="12"/>
        <color indexed="8"/>
        <rFont val="Symbol"/>
        <family val="0"/>
      </rPr>
      <t>a</t>
    </r>
  </si>
  <si>
    <r>
      <rPr>
        <sz val="12"/>
        <color indexed="8"/>
        <rFont val="Calibri"/>
        <family val="2"/>
      </rPr>
      <t>H</t>
    </r>
    <r>
      <rPr>
        <sz val="12"/>
        <color indexed="8"/>
        <rFont val="Symbol"/>
        <family val="0"/>
      </rPr>
      <t>b (</t>
    </r>
    <r>
      <rPr>
        <sz val="12"/>
        <color indexed="8"/>
        <rFont val="Calibri"/>
        <family val="2"/>
      </rPr>
      <t>averaged)</t>
    </r>
  </si>
  <si>
    <r>
      <t>C</t>
    </r>
    <r>
      <rPr>
        <sz val="12"/>
        <color indexed="8"/>
        <rFont val="Symbol"/>
        <family val="0"/>
      </rPr>
      <t>b</t>
    </r>
  </si>
  <si>
    <r>
      <t>C</t>
    </r>
    <r>
      <rPr>
        <sz val="12"/>
        <color indexed="8"/>
        <rFont val="Symbol"/>
        <family val="0"/>
      </rPr>
      <t>g</t>
    </r>
  </si>
  <si>
    <r>
      <t>C</t>
    </r>
    <r>
      <rPr>
        <sz val="12"/>
        <color indexed="8"/>
        <rFont val="Symbol"/>
        <family val="0"/>
      </rPr>
      <t>d</t>
    </r>
  </si>
  <si>
    <r>
      <t>C</t>
    </r>
    <r>
      <rPr>
        <sz val="12"/>
        <color indexed="8"/>
        <rFont val="Symbol"/>
        <family val="0"/>
      </rPr>
      <t>z</t>
    </r>
  </si>
  <si>
    <t>pKa 9.76</t>
  </si>
  <si>
    <t xml:space="preserve">Hγ </t>
  </si>
  <si>
    <r>
      <t>H</t>
    </r>
    <r>
      <rPr>
        <sz val="12"/>
        <color indexed="8"/>
        <rFont val="Symbol"/>
        <family val="0"/>
      </rPr>
      <t xml:space="preserve">a </t>
    </r>
    <r>
      <rPr>
        <sz val="12"/>
        <color indexed="8"/>
        <rFont val="Calibri"/>
        <family val="2"/>
      </rPr>
      <t>(averaged</t>
    </r>
    <r>
      <rPr>
        <sz val="12"/>
        <color indexed="8"/>
        <rFont val="Symbol"/>
        <family val="0"/>
      </rPr>
      <t>)</t>
    </r>
  </si>
  <si>
    <r>
      <t>C</t>
    </r>
    <r>
      <rPr>
        <sz val="12"/>
        <color indexed="8"/>
        <rFont val="Symbol"/>
        <family val="0"/>
      </rPr>
      <t>a</t>
    </r>
  </si>
  <si>
    <r>
      <t>H</t>
    </r>
    <r>
      <rPr>
        <sz val="12"/>
        <color indexed="8"/>
        <rFont val="Symbol"/>
        <family val="0"/>
      </rPr>
      <t xml:space="preserve">a </t>
    </r>
    <r>
      <rPr>
        <sz val="12"/>
        <color indexed="8"/>
        <rFont val="Calibri"/>
        <family val="2"/>
      </rPr>
      <t>(averaged</t>
    </r>
    <r>
      <rPr>
        <sz val="12"/>
        <color indexed="8"/>
        <rFont val="Symbol"/>
        <family val="0"/>
      </rPr>
      <t>)</t>
    </r>
  </si>
  <si>
    <r>
      <t>C</t>
    </r>
    <r>
      <rPr>
        <sz val="12"/>
        <color indexed="8"/>
        <rFont val="Symbol"/>
        <family val="0"/>
      </rPr>
      <t>a</t>
    </r>
  </si>
  <si>
    <r>
      <t>C</t>
    </r>
    <r>
      <rPr>
        <sz val="12"/>
        <rFont val="Symbol"/>
        <family val="0"/>
      </rPr>
      <t>z</t>
    </r>
  </si>
  <si>
    <t>(with COO-, NH3+, Guan+)</t>
  </si>
  <si>
    <t>(with COO-, NH2, Guan+)</t>
  </si>
  <si>
    <t>pH &gt; 15</t>
  </si>
  <si>
    <t>(with COO-, NH2, Guan)</t>
  </si>
  <si>
    <t>&lt; |-0.1|</t>
  </si>
  <si>
    <t>13C/15N-Arg</t>
  </si>
  <si>
    <t>shift (HA)</t>
  </si>
  <si>
    <t>shift (A)</t>
  </si>
  <si>
    <t>delta shift (A - HA)</t>
  </si>
  <si>
    <r>
      <t>H</t>
    </r>
    <r>
      <rPr>
        <sz val="12"/>
        <color indexed="8"/>
        <rFont val="Symbol"/>
        <family val="0"/>
      </rPr>
      <t>h</t>
    </r>
  </si>
  <si>
    <t>Hδ1</t>
  </si>
  <si>
    <t>Hε2</t>
  </si>
  <si>
    <t>pKa 10.34</t>
  </si>
  <si>
    <t>~8.35</t>
  </si>
  <si>
    <t>~ 25.2</t>
  </si>
  <si>
    <t>~ -7.5</t>
  </si>
  <si>
    <t>~ 4.75</t>
  </si>
  <si>
    <t>recorded in D2O (corrected for -0.75 ppm deuterium isotope shift upon transfer to D2O)</t>
  </si>
  <si>
    <t>recorded in D2O (corrected for -0.73 ppm deuterium isotope shift upon transfer to D2O)</t>
  </si>
  <si>
    <t>recorded in D2O (corrected for -0.74 ppm deuterium isotope shift upon transfer to D2O)</t>
  </si>
  <si>
    <t>recorded in D2O (corrected for -0.8 ppm deuterium isotope shift upon transfer to D2O)</t>
  </si>
  <si>
    <t>recorded in D2O (corrected for -0.81 ppm deuterium isotope shift upon transfer to D2O)</t>
  </si>
  <si>
    <t>recorded in D2O (corrected for -0.88 ppm deuterium isotope shift upon transfer to D2O)</t>
  </si>
  <si>
    <t>~ 1 - 2</t>
  </si>
  <si>
    <t>recorded in D2O (corrected for -0.93 ppm deuterium isotope shift upon transfer to D2O, and assuming deprotonated at high pH)</t>
  </si>
  <si>
    <t>recorded in D2O (corrected for -0.99 ppm deuterium isotope shift upon transfer to D2O, and assuming protonated at low and high pH)</t>
  </si>
  <si>
    <t>&gt;10</t>
  </si>
  <si>
    <t>Hβ (averaged)</t>
  </si>
  <si>
    <t>&gt;10 ppm, but very rarely observed</t>
  </si>
  <si>
    <t>estimated using data from proteins; see Kjaergaard et al., JBNMR 49:139-149 (2011)</t>
  </si>
  <si>
    <t>2.0 ± 1.3</t>
  </si>
  <si>
    <t>average value ± std. deviation for proteins as reported in the BMRB</t>
  </si>
  <si>
    <t>9.3  ± 1.3</t>
  </si>
  <si>
    <t>sample hydrolyzes at very high pH</t>
  </si>
  <si>
    <t>delta shift of -8.3 ppm in D2O includes differing isotope shifts for -NH3+ versus -NH2; values in H2O are from Andre et al., JACS 129:15805-15813 (2007) and Poon et al. JACS 128:15388-15389 (2006)</t>
  </si>
  <si>
    <t xml:space="preserve">due to aminium </t>
  </si>
  <si>
    <t>deprotonation</t>
  </si>
  <si>
    <t>due to guanidinium</t>
  </si>
  <si>
    <t>delta shift</t>
  </si>
  <si>
    <t xml:space="preserve"> pH ~ 11.5</t>
  </si>
  <si>
    <t>pH ~ 7</t>
  </si>
  <si>
    <t>Alanine amide and N-acetyl alanine are models of the N- and C-termini, respectively.</t>
  </si>
  <si>
    <t>Due to peptide hydrolysis under highly alkaline conditions, data are for 13C6/15N4-L-arginine and have been fit to account for deprotonation of the aminium group.</t>
  </si>
  <si>
    <t>HA is protonated species</t>
  </si>
  <si>
    <t>A is deprotonated species</t>
  </si>
  <si>
    <t>In the case of the cysteine tripeptide, 10 mM TCEP (tris(2-carboxyethyl)phosphine) was also present as a reductant.</t>
  </si>
  <si>
    <t>Gerald Platzer, Mark Okon, and Lawrence P. McIntosh</t>
  </si>
  <si>
    <t>Department of Biochemistry and Molecular Biology, Department of Chemistry, and Michael Smith Laboratories, University of British Columbia, Vancouver BC, V6T 1Z3, Canada</t>
  </si>
  <si>
    <t>The tripeptides and alanine derivatives were initially in 50 mM NaCl with 5% D2O (D = 2H). DSS (4,4-dimethyl-4-silapentane-1-sulfonic acid; 1 mM) was included as a pH-independent internal reference.</t>
  </si>
  <si>
    <t>The 13C6/15N4-L-arginine was initially 10 or 100 mM in 50 mM NaCl with 1 mM DSS and 5% D2O.</t>
  </si>
  <si>
    <t>Spectra were recorded at 25 oC.</t>
  </si>
  <si>
    <r>
      <t xml:space="preserve">A summary of the pH-dependent chemical shift changes upon </t>
    </r>
    <r>
      <rPr>
        <i/>
        <sz val="11"/>
        <color indexed="8"/>
        <rFont val="Arial"/>
        <family val="0"/>
      </rPr>
      <t>deprotonation</t>
    </r>
    <r>
      <rPr>
        <sz val="11"/>
        <color indexed="8"/>
        <rFont val="Arial"/>
        <family val="0"/>
      </rPr>
      <t xml:space="preserve"> of the ionizable amino acid functional groups within the context of the blocked acetyl-Gly-X-Gly-amide (X = Asp, Glu, His, Cys, Tyr,  Lys, or Arg) tripeptides. </t>
    </r>
  </si>
  <si>
    <t>J Biomol NMR (epub Sept. 20, 2014)</t>
  </si>
  <si>
    <r>
      <t>pH-Dependent random coil 1H, 13C, and 15N chemical shifts of the ionizable amino acids: a guide for protein p</t>
    </r>
    <r>
      <rPr>
        <i/>
        <sz val="11"/>
        <color indexed="8"/>
        <rFont val="Arial"/>
        <family val="0"/>
      </rPr>
      <t>K</t>
    </r>
    <r>
      <rPr>
        <sz val="11"/>
        <color indexed="8"/>
        <rFont val="Arial"/>
        <family val="0"/>
      </rPr>
      <t>a measurements</t>
    </r>
  </si>
  <si>
    <r>
      <t>The estimated errors are ± 0.05 for p</t>
    </r>
    <r>
      <rPr>
        <i/>
        <sz val="11"/>
        <color indexed="8"/>
        <rFont val="Arial"/>
        <family val="0"/>
      </rPr>
      <t>K</t>
    </r>
    <r>
      <rPr>
        <sz val="11"/>
        <color indexed="8"/>
        <rFont val="Arial"/>
        <family val="0"/>
      </rPr>
      <t>a values  (± 0.1 for arginine), ± 0.02 ppm for 1H nuclei, ± 0.08 ppm for 13C, and ± 0.06 ppm for 15N. Blank values indicate not determined. Prochiral 1Hβ shifts are averaged.</t>
    </r>
  </si>
  <si>
    <r>
      <t>data for neutral histidine is an average of ~80% N</t>
    </r>
    <r>
      <rPr>
        <sz val="12"/>
        <color indexed="8"/>
        <rFont val="Symbol"/>
        <family val="0"/>
      </rPr>
      <t>ε</t>
    </r>
    <r>
      <rPr>
        <sz val="12"/>
        <color theme="1"/>
        <rFont val="Calibri"/>
        <family val="2"/>
      </rPr>
      <t>2H and ~20% Nδ1H tautomers</t>
    </r>
  </si>
  <si>
    <t>value for the neutral amine from Takayama et al., JACS 130:6714-6714 (2008)</t>
  </si>
  <si>
    <t>pKa 13.9 (guanidinium in</t>
  </si>
  <si>
    <t>the presence of a neutral</t>
  </si>
  <si>
    <t>the presence of a positve</t>
  </si>
  <si>
    <t>guanidinium and negative</t>
  </si>
  <si>
    <r>
      <t>H</t>
    </r>
    <r>
      <rPr>
        <sz val="12"/>
        <color indexed="8"/>
        <rFont val="Symbol"/>
        <family val="0"/>
      </rPr>
      <t>b</t>
    </r>
    <r>
      <rPr>
        <sz val="12"/>
        <color theme="1"/>
        <rFont val="Calibri"/>
        <family val="2"/>
      </rPr>
      <t xml:space="preserve"> and H</t>
    </r>
    <r>
      <rPr>
        <sz val="12"/>
        <color indexed="8"/>
        <rFont val="Symbol"/>
        <family val="0"/>
      </rPr>
      <t>g</t>
    </r>
    <r>
      <rPr>
        <sz val="12"/>
        <color theme="1"/>
        <rFont val="Calibri"/>
        <family val="2"/>
      </rPr>
      <t xml:space="preserve"> overlap at high  pH</t>
    </r>
  </si>
  <si>
    <r>
      <rPr>
        <sz val="12"/>
        <color indexed="8"/>
        <rFont val="Symbol"/>
        <family val="0"/>
      </rPr>
      <t>a</t>
    </r>
    <r>
      <rPr>
        <sz val="12"/>
        <color theme="1"/>
        <rFont val="Calibri"/>
        <family val="2"/>
      </rPr>
      <t>-amine and negative</t>
    </r>
  </si>
  <si>
    <r>
      <rPr>
        <sz val="12"/>
        <color indexed="8"/>
        <rFont val="Symbol"/>
        <family val="0"/>
      </rPr>
      <t>a</t>
    </r>
    <r>
      <rPr>
        <sz val="12"/>
        <color theme="1"/>
        <rFont val="Calibri"/>
        <family val="2"/>
      </rPr>
      <t>-carboxylate)</t>
    </r>
  </si>
  <si>
    <r>
      <t>pKa 9.15 (</t>
    </r>
    <r>
      <rPr>
        <sz val="12"/>
        <color indexed="8"/>
        <rFont val="Symbol"/>
        <family val="0"/>
      </rPr>
      <t>a</t>
    </r>
    <r>
      <rPr>
        <sz val="12"/>
        <color theme="1"/>
        <rFont val="Calibri"/>
        <family val="2"/>
      </rPr>
      <t>-aminium in</t>
    </r>
  </si>
  <si>
    <t>under water signal; shft of 4.78 ppm is fit by restraining pKa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</si>
</sst>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0000"/>
    <numFmt numFmtId="180" formatCode="0.00000000000000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sz val="12"/>
      <color indexed="8"/>
      <name val="Cambria"/>
      <family val="0"/>
    </font>
    <font>
      <sz val="12"/>
      <name val="Calibri"/>
      <family val="0"/>
    </font>
    <font>
      <sz val="12"/>
      <name val="Symbo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Symbol"/>
      <family val="0"/>
    </font>
    <font>
      <sz val="11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1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4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2" fontId="40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178" fontId="40" fillId="0" borderId="0" xfId="0" applyNumberFormat="1" applyFont="1" applyFill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178" fontId="4" fillId="0" borderId="0" xfId="0" applyNumberFormat="1" applyFont="1" applyFill="1" applyAlignment="1">
      <alignment/>
    </xf>
    <xf numFmtId="178" fontId="4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4" fillId="34" borderId="0" xfId="0" applyNumberFormat="1" applyFont="1" applyFill="1" applyAlignment="1">
      <alignment horizontal="right"/>
    </xf>
    <xf numFmtId="0" fontId="4" fillId="13" borderId="0" xfId="0" applyFont="1" applyFill="1" applyAlignment="1">
      <alignment horizontal="center"/>
    </xf>
    <xf numFmtId="0" fontId="0" fillId="0" borderId="0" xfId="0" applyFill="1" applyAlignment="1" quotePrefix="1">
      <alignment horizontal="right"/>
    </xf>
    <xf numFmtId="2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0" fillId="13" borderId="0" xfId="0" applyFill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36" borderId="0" xfId="0" applyFont="1" applyFill="1" applyAlignment="1">
      <alignment/>
    </xf>
    <xf numFmtId="0" fontId="42" fillId="36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19"/>
  <sheetViews>
    <sheetView tabSelected="1" workbookViewId="0" topLeftCell="A1">
      <selection activeCell="K196" sqref="K196"/>
    </sheetView>
  </sheetViews>
  <sheetFormatPr defaultColWidth="11.00390625" defaultRowHeight="15.75"/>
  <cols>
    <col min="1" max="1" width="23.375" style="0" customWidth="1"/>
    <col min="2" max="4" width="18.875" style="0" customWidth="1"/>
    <col min="5" max="9" width="23.625" style="0" customWidth="1"/>
    <col min="10" max="10" width="16.00390625" style="0" customWidth="1"/>
  </cols>
  <sheetData>
    <row r="1" s="46" customFormat="1" ht="12.75"/>
    <row r="2" spans="1:7" s="46" customFormat="1" ht="12.75">
      <c r="A2" s="48" t="s">
        <v>159</v>
      </c>
      <c r="B2" s="48"/>
      <c r="C2" s="48"/>
      <c r="D2" s="48"/>
      <c r="E2" s="48"/>
      <c r="F2" s="48"/>
      <c r="G2" s="48"/>
    </row>
    <row r="3" spans="1:7" s="46" customFormat="1" ht="12.75">
      <c r="A3" s="49" t="s">
        <v>160</v>
      </c>
      <c r="B3" s="48"/>
      <c r="C3" s="48"/>
      <c r="D3" s="48"/>
      <c r="E3" s="48"/>
      <c r="F3" s="48"/>
      <c r="G3" s="48"/>
    </row>
    <row r="4" spans="1:7" s="46" customFormat="1" ht="12.75">
      <c r="A4" s="49" t="s">
        <v>153</v>
      </c>
      <c r="B4" s="48"/>
      <c r="C4" s="48"/>
      <c r="D4" s="48"/>
      <c r="E4" s="48"/>
      <c r="F4" s="48"/>
      <c r="G4" s="48"/>
    </row>
    <row r="5" spans="1:7" s="46" customFormat="1" ht="12.75">
      <c r="A5" s="49" t="s">
        <v>154</v>
      </c>
      <c r="B5" s="48"/>
      <c r="C5" s="48"/>
      <c r="D5" s="48"/>
      <c r="E5" s="48"/>
      <c r="F5" s="48"/>
      <c r="G5" s="48"/>
    </row>
    <row r="6" s="46" customFormat="1" ht="12.75">
      <c r="A6" s="47"/>
    </row>
    <row r="7" s="46" customFormat="1" ht="12.75"/>
    <row r="8" s="46" customFormat="1" ht="12.75">
      <c r="A8" s="46" t="s">
        <v>158</v>
      </c>
    </row>
    <row r="9" s="46" customFormat="1" ht="12.75">
      <c r="A9" s="46" t="s">
        <v>148</v>
      </c>
    </row>
    <row r="10" s="46" customFormat="1" ht="12.75">
      <c r="A10" s="46" t="s">
        <v>149</v>
      </c>
    </row>
    <row r="11" s="46" customFormat="1" ht="12.75"/>
    <row r="12" s="46" customFormat="1" ht="12.75">
      <c r="A12" s="46" t="s">
        <v>155</v>
      </c>
    </row>
    <row r="13" s="46" customFormat="1" ht="12.75">
      <c r="A13" s="46" t="s">
        <v>152</v>
      </c>
    </row>
    <row r="14" s="46" customFormat="1" ht="12.75">
      <c r="A14" s="46" t="s">
        <v>156</v>
      </c>
    </row>
    <row r="15" s="46" customFormat="1" ht="12.75">
      <c r="A15" s="46" t="s">
        <v>157</v>
      </c>
    </row>
    <row r="16" spans="1:8" s="45" customFormat="1" ht="15">
      <c r="A16" s="46" t="s">
        <v>161</v>
      </c>
      <c r="B16" s="46"/>
      <c r="C16" s="46"/>
      <c r="D16" s="46"/>
      <c r="E16" s="46"/>
      <c r="F16" s="46"/>
      <c r="G16" s="46"/>
      <c r="H16" s="46"/>
    </row>
    <row r="17" ht="15">
      <c r="I17" s="5"/>
    </row>
    <row r="18" ht="15">
      <c r="I18" s="5"/>
    </row>
    <row r="19" spans="5:14" ht="15">
      <c r="E19" s="18" t="s">
        <v>150</v>
      </c>
      <c r="F19" s="18" t="s">
        <v>151</v>
      </c>
      <c r="I19" s="5"/>
      <c r="N19" s="3"/>
    </row>
    <row r="21" spans="1:11" ht="15">
      <c r="A21" s="40" t="s">
        <v>0</v>
      </c>
      <c r="B21" s="40" t="s">
        <v>1</v>
      </c>
      <c r="C21" s="40" t="s">
        <v>5</v>
      </c>
      <c r="D21" s="40" t="s">
        <v>6</v>
      </c>
      <c r="E21" s="40" t="s">
        <v>113</v>
      </c>
      <c r="F21" s="40" t="s">
        <v>114</v>
      </c>
      <c r="G21" s="40" t="s">
        <v>115</v>
      </c>
      <c r="H21" s="40" t="s">
        <v>2</v>
      </c>
      <c r="I21" s="18"/>
      <c r="J21" s="18"/>
      <c r="K21" s="40" t="s">
        <v>26</v>
      </c>
    </row>
    <row r="22" spans="5:8" ht="15">
      <c r="E22" s="4"/>
      <c r="F22" s="4"/>
      <c r="G22" s="4"/>
      <c r="H22" s="4"/>
    </row>
    <row r="23" spans="1:10" ht="15">
      <c r="A23" s="2" t="s">
        <v>3</v>
      </c>
      <c r="B23" s="5" t="s">
        <v>11</v>
      </c>
      <c r="C23" s="5" t="s">
        <v>8</v>
      </c>
      <c r="D23" s="5" t="s">
        <v>19</v>
      </c>
      <c r="E23" s="6">
        <v>8.04</v>
      </c>
      <c r="F23" s="14"/>
      <c r="G23" s="6"/>
      <c r="H23" s="6"/>
      <c r="I23" s="5"/>
      <c r="J23" s="5"/>
    </row>
    <row r="24" spans="2:10" ht="15.75">
      <c r="B24" s="5"/>
      <c r="C24" s="5"/>
      <c r="D24" s="5" t="s">
        <v>83</v>
      </c>
      <c r="E24" s="6">
        <v>4.1</v>
      </c>
      <c r="F24" s="14">
        <v>3.51</v>
      </c>
      <c r="G24" s="6">
        <f aca="true" t="shared" si="0" ref="G24:G29">ROUND((F24-E24),2)</f>
        <v>-0.59</v>
      </c>
      <c r="H24" s="6">
        <f aca="true" t="shared" si="1" ref="H24:H29">ROUND((((E24*10^-7)+(F24*10^-8.23))/((10^-7)+(10^-8.23))),2)</f>
        <v>4.07</v>
      </c>
      <c r="I24" s="6"/>
      <c r="J24" s="5"/>
    </row>
    <row r="25" spans="1:10" ht="15.75">
      <c r="A25" s="13" t="s">
        <v>73</v>
      </c>
      <c r="B25" s="5"/>
      <c r="C25" s="5"/>
      <c r="D25" s="5" t="s">
        <v>84</v>
      </c>
      <c r="E25" s="6">
        <v>1.54</v>
      </c>
      <c r="F25" s="14">
        <v>1.27</v>
      </c>
      <c r="G25" s="6">
        <f t="shared" si="0"/>
        <v>-0.27</v>
      </c>
      <c r="H25" s="6">
        <f t="shared" si="1"/>
        <v>1.52</v>
      </c>
      <c r="I25" s="6"/>
      <c r="J25" s="5"/>
    </row>
    <row r="26" spans="2:10" ht="15.75">
      <c r="B26" s="5"/>
      <c r="C26" s="5" t="s">
        <v>9</v>
      </c>
      <c r="D26" s="5" t="s">
        <v>85</v>
      </c>
      <c r="E26" s="30">
        <v>51.73</v>
      </c>
      <c r="F26" s="31">
        <v>52.68</v>
      </c>
      <c r="G26" s="30">
        <f t="shared" si="0"/>
        <v>0.95</v>
      </c>
      <c r="H26" s="30">
        <f t="shared" si="1"/>
        <v>51.78</v>
      </c>
      <c r="I26" s="6"/>
      <c r="J26" s="5"/>
    </row>
    <row r="27" spans="2:10" ht="15.75">
      <c r="B27" s="5"/>
      <c r="C27" s="5"/>
      <c r="D27" s="5" t="s">
        <v>86</v>
      </c>
      <c r="E27" s="30">
        <v>19.32</v>
      </c>
      <c r="F27" s="31">
        <v>22.91</v>
      </c>
      <c r="G27" s="30">
        <f t="shared" si="0"/>
        <v>3.59</v>
      </c>
      <c r="H27" s="30">
        <f t="shared" si="1"/>
        <v>19.52</v>
      </c>
      <c r="I27" s="6"/>
      <c r="J27" s="5"/>
    </row>
    <row r="28" spans="2:10" ht="15">
      <c r="B28" s="5"/>
      <c r="C28" s="5"/>
      <c r="D28" s="5" t="s">
        <v>10</v>
      </c>
      <c r="E28" s="30">
        <v>176.04</v>
      </c>
      <c r="F28" s="31">
        <v>184.57</v>
      </c>
      <c r="G28" s="30">
        <f t="shared" si="0"/>
        <v>8.53</v>
      </c>
      <c r="H28" s="30">
        <f t="shared" si="1"/>
        <v>176.51</v>
      </c>
      <c r="I28" s="6"/>
      <c r="J28" s="5"/>
    </row>
    <row r="29" spans="1:10" ht="15">
      <c r="A29" s="5"/>
      <c r="B29" s="5"/>
      <c r="C29" s="5" t="s">
        <v>17</v>
      </c>
      <c r="D29" s="5" t="s">
        <v>20</v>
      </c>
      <c r="E29" s="30">
        <v>40.38</v>
      </c>
      <c r="F29" s="31">
        <v>33.76</v>
      </c>
      <c r="G29" s="30">
        <f t="shared" si="0"/>
        <v>-6.62</v>
      </c>
      <c r="H29" s="30">
        <f t="shared" si="1"/>
        <v>40.01</v>
      </c>
      <c r="I29" s="6"/>
      <c r="J29" s="5"/>
    </row>
    <row r="30" spans="2:10" ht="15">
      <c r="B30" s="5"/>
      <c r="C30" s="5"/>
      <c r="D30" s="5"/>
      <c r="E30" s="6"/>
      <c r="F30" s="14"/>
      <c r="G30" s="6"/>
      <c r="H30" s="6"/>
      <c r="I30" s="5"/>
      <c r="J30" s="5"/>
    </row>
    <row r="31" spans="2:10" ht="15">
      <c r="B31" s="13" t="s">
        <v>66</v>
      </c>
      <c r="C31" s="13" t="s">
        <v>8</v>
      </c>
      <c r="D31" s="13" t="s">
        <v>67</v>
      </c>
      <c r="E31" s="6">
        <v>7.24</v>
      </c>
      <c r="F31" s="14"/>
      <c r="G31" s="6"/>
      <c r="H31" s="6"/>
      <c r="I31" s="5"/>
      <c r="J31" s="5"/>
    </row>
    <row r="32" spans="2:10" ht="15">
      <c r="B32" s="13"/>
      <c r="C32" s="13"/>
      <c r="D32" s="13" t="s">
        <v>68</v>
      </c>
      <c r="E32" s="6">
        <v>7.82</v>
      </c>
      <c r="F32" s="19"/>
      <c r="G32" s="6"/>
      <c r="H32" s="6"/>
      <c r="I32" s="5"/>
      <c r="J32" s="5"/>
    </row>
    <row r="33" spans="2:10" ht="15">
      <c r="B33" s="13"/>
      <c r="C33" s="13" t="s">
        <v>17</v>
      </c>
      <c r="D33" s="13" t="s">
        <v>18</v>
      </c>
      <c r="E33" s="32">
        <v>106.1</v>
      </c>
      <c r="F33" s="19"/>
      <c r="G33" s="6"/>
      <c r="H33" s="6"/>
      <c r="I33" s="5"/>
      <c r="J33" s="5"/>
    </row>
    <row r="34" spans="2:10" ht="15">
      <c r="B34" s="13"/>
      <c r="C34" s="13"/>
      <c r="D34" s="13"/>
      <c r="E34" s="13"/>
      <c r="F34" s="15"/>
      <c r="G34" s="6"/>
      <c r="H34" s="6"/>
      <c r="I34" s="5"/>
      <c r="J34" s="5"/>
    </row>
    <row r="35" spans="1:11" s="18" customFormat="1" ht="15">
      <c r="A35" s="40" t="s">
        <v>0</v>
      </c>
      <c r="B35" s="40" t="s">
        <v>1</v>
      </c>
      <c r="C35" s="40" t="s">
        <v>5</v>
      </c>
      <c r="D35" s="40" t="s">
        <v>6</v>
      </c>
      <c r="E35" s="40" t="s">
        <v>113</v>
      </c>
      <c r="F35" s="40" t="s">
        <v>114</v>
      </c>
      <c r="G35" s="40" t="s">
        <v>115</v>
      </c>
      <c r="H35" s="40" t="s">
        <v>2</v>
      </c>
      <c r="K35" s="40" t="s">
        <v>26</v>
      </c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2" t="s">
        <v>4</v>
      </c>
      <c r="B37" s="5" t="s">
        <v>7</v>
      </c>
      <c r="C37" s="5" t="s">
        <v>8</v>
      </c>
      <c r="D37" s="5" t="s">
        <v>23</v>
      </c>
      <c r="E37" s="6">
        <v>2.02</v>
      </c>
      <c r="F37" s="6">
        <v>2</v>
      </c>
      <c r="G37" s="6">
        <f>ROUND((F37-E37),2)</f>
        <v>-0.02</v>
      </c>
      <c r="H37" s="6">
        <f>ROUND((((E37*10^-7)+(F37*10^-3.55))/((10^-7)+(10^-3.55))),2)</f>
        <v>2</v>
      </c>
      <c r="I37" s="6"/>
      <c r="J37" s="5"/>
    </row>
    <row r="38" spans="2:10" ht="15">
      <c r="B38" s="5"/>
      <c r="C38" s="5" t="s">
        <v>9</v>
      </c>
      <c r="D38" s="5" t="s">
        <v>23</v>
      </c>
      <c r="E38" s="30">
        <v>24.3</v>
      </c>
      <c r="F38" s="30">
        <v>24.65</v>
      </c>
      <c r="G38" s="30">
        <f>ROUND((F38-E38),2)</f>
        <v>0.35</v>
      </c>
      <c r="H38" s="30">
        <f>ROUND((((E38*10^-7)+(F38*10^-3.55))/((10^-7)+(10^-3.55))),2)</f>
        <v>24.65</v>
      </c>
      <c r="I38" s="6"/>
      <c r="J38" s="5"/>
    </row>
    <row r="39" spans="1:9" ht="15">
      <c r="A39" t="s">
        <v>74</v>
      </c>
      <c r="B39" s="5"/>
      <c r="C39" s="5" t="s">
        <v>9</v>
      </c>
      <c r="D39" s="5" t="s">
        <v>10</v>
      </c>
      <c r="E39" s="30">
        <v>176.82</v>
      </c>
      <c r="F39" s="30">
        <v>176.12</v>
      </c>
      <c r="G39" s="30">
        <f>ROUND((F39-E39),2)</f>
        <v>-0.7</v>
      </c>
      <c r="H39" s="30">
        <f>ROUND((((E39*10^-7)+(F39*10^-3.55))/((10^-7)+(10^-3.55))),2)</f>
        <v>176.12</v>
      </c>
      <c r="I39" s="6"/>
    </row>
    <row r="40" spans="2:9" ht="15">
      <c r="B40" s="5"/>
      <c r="C40" s="5"/>
      <c r="D40" s="5"/>
      <c r="E40" s="6"/>
      <c r="F40" s="6"/>
      <c r="G40" s="6"/>
      <c r="H40" s="6"/>
      <c r="I40" s="6"/>
    </row>
    <row r="41" spans="2:9" ht="15">
      <c r="B41" s="5" t="s">
        <v>11</v>
      </c>
      <c r="C41" s="5" t="s">
        <v>8</v>
      </c>
      <c r="D41" s="5" t="s">
        <v>12</v>
      </c>
      <c r="E41" s="6">
        <v>8.35</v>
      </c>
      <c r="F41" s="6">
        <v>7.94</v>
      </c>
      <c r="G41" s="6">
        <f aca="true" t="shared" si="2" ref="G41:G47">ROUND((F41-E41),2)</f>
        <v>-0.41</v>
      </c>
      <c r="H41" s="6">
        <f aca="true" t="shared" si="3" ref="H41:H47">ROUND((((E41*10^-7)+(F41*10^-3.55))/((10^-7)+(10^-3.55))),2)</f>
        <v>7.94</v>
      </c>
      <c r="I41" s="6"/>
    </row>
    <row r="42" spans="2:9" ht="15.75">
      <c r="B42" s="5"/>
      <c r="C42" s="5"/>
      <c r="D42" s="5" t="s">
        <v>14</v>
      </c>
      <c r="E42" s="6">
        <v>4.33</v>
      </c>
      <c r="F42" s="6">
        <v>4.12</v>
      </c>
      <c r="G42" s="6">
        <f t="shared" si="2"/>
        <v>-0.21</v>
      </c>
      <c r="H42" s="6">
        <f t="shared" si="3"/>
        <v>4.12</v>
      </c>
      <c r="I42" s="6"/>
    </row>
    <row r="43" spans="2:9" ht="15.75">
      <c r="B43" s="5"/>
      <c r="C43" s="5"/>
      <c r="D43" s="5" t="s">
        <v>13</v>
      </c>
      <c r="E43" s="6">
        <v>1.41</v>
      </c>
      <c r="F43" s="6">
        <v>1.32</v>
      </c>
      <c r="G43" s="6">
        <f t="shared" si="2"/>
        <v>-0.09</v>
      </c>
      <c r="H43" s="6">
        <f t="shared" si="3"/>
        <v>1.32</v>
      </c>
      <c r="I43" s="6"/>
    </row>
    <row r="44" spans="2:9" ht="15.75">
      <c r="B44" s="5"/>
      <c r="C44" s="5" t="s">
        <v>9</v>
      </c>
      <c r="D44" s="5" t="s">
        <v>15</v>
      </c>
      <c r="E44" s="30">
        <v>51.44</v>
      </c>
      <c r="F44" s="30">
        <v>53.74</v>
      </c>
      <c r="G44" s="30">
        <f t="shared" si="2"/>
        <v>2.3</v>
      </c>
      <c r="H44" s="30">
        <f t="shared" si="3"/>
        <v>53.74</v>
      </c>
      <c r="I44" s="6"/>
    </row>
    <row r="45" spans="2:9" ht="15.75">
      <c r="B45" s="5"/>
      <c r="C45" s="5"/>
      <c r="D45" s="5" t="s">
        <v>16</v>
      </c>
      <c r="E45" s="30">
        <v>18.84</v>
      </c>
      <c r="F45" s="30">
        <v>20.09</v>
      </c>
      <c r="G45" s="30">
        <f t="shared" si="2"/>
        <v>1.25</v>
      </c>
      <c r="H45" s="30">
        <f t="shared" si="3"/>
        <v>20.09</v>
      </c>
      <c r="I45" s="6"/>
    </row>
    <row r="46" spans="2:9" ht="15">
      <c r="B46" s="5"/>
      <c r="C46" s="5"/>
      <c r="D46" s="5" t="s">
        <v>10</v>
      </c>
      <c r="E46" s="30">
        <v>179.61</v>
      </c>
      <c r="F46" s="30">
        <v>183.01</v>
      </c>
      <c r="G46" s="30">
        <f t="shared" si="2"/>
        <v>3.4</v>
      </c>
      <c r="H46" s="30">
        <f t="shared" si="3"/>
        <v>183.01</v>
      </c>
      <c r="I46" s="6"/>
    </row>
    <row r="47" spans="2:9" ht="15">
      <c r="B47" s="5"/>
      <c r="C47" s="5" t="s">
        <v>17</v>
      </c>
      <c r="D47" s="5" t="s">
        <v>18</v>
      </c>
      <c r="E47" s="30">
        <v>110.45</v>
      </c>
      <c r="F47" s="30">
        <v>115.65</v>
      </c>
      <c r="G47" s="30">
        <f t="shared" si="2"/>
        <v>5.2</v>
      </c>
      <c r="H47" s="30">
        <f t="shared" si="3"/>
        <v>115.65</v>
      </c>
      <c r="I47" s="6"/>
    </row>
    <row r="49" spans="1:11" s="18" customFormat="1" ht="15">
      <c r="A49" s="40" t="s">
        <v>0</v>
      </c>
      <c r="B49" s="40" t="s">
        <v>1</v>
      </c>
      <c r="C49" s="40" t="s">
        <v>5</v>
      </c>
      <c r="D49" s="40" t="s">
        <v>6</v>
      </c>
      <c r="E49" s="40" t="s">
        <v>113</v>
      </c>
      <c r="F49" s="40" t="s">
        <v>114</v>
      </c>
      <c r="G49" s="40" t="s">
        <v>115</v>
      </c>
      <c r="H49" s="40" t="s">
        <v>2</v>
      </c>
      <c r="K49" s="40" t="s">
        <v>26</v>
      </c>
    </row>
    <row r="51" spans="1:9" ht="15">
      <c r="A51" s="12" t="s">
        <v>21</v>
      </c>
      <c r="B51" s="1" t="s">
        <v>65</v>
      </c>
      <c r="C51" s="5" t="s">
        <v>8</v>
      </c>
      <c r="D51" s="5" t="s">
        <v>23</v>
      </c>
      <c r="E51" s="6">
        <v>2.05</v>
      </c>
      <c r="F51" s="6">
        <v>2.06</v>
      </c>
      <c r="G51" s="6">
        <f>ROUND((F51-E51),2)</f>
        <v>0.01</v>
      </c>
      <c r="H51" s="6">
        <f>ROUND((((E51*10^-7)+(F51*10^-3.86))/((10^-7)+(10^-3.86))),2)</f>
        <v>2.06</v>
      </c>
      <c r="I51" s="6"/>
    </row>
    <row r="52" spans="2:9" ht="15">
      <c r="B52" s="11"/>
      <c r="C52" s="5" t="s">
        <v>9</v>
      </c>
      <c r="D52" s="5" t="s">
        <v>23</v>
      </c>
      <c r="E52" s="30">
        <v>24.39</v>
      </c>
      <c r="F52" s="30">
        <v>24.45</v>
      </c>
      <c r="G52" s="30">
        <f>ROUND((F52-E52),2)</f>
        <v>0.06</v>
      </c>
      <c r="H52" s="30">
        <f>ROUND((((E52*10^-7)+(F52*10^-3.86))/((10^-7)+(10^-3.86))),2)</f>
        <v>24.45</v>
      </c>
      <c r="I52" s="6"/>
    </row>
    <row r="53" spans="2:9" ht="15">
      <c r="B53" s="5"/>
      <c r="C53" s="5"/>
      <c r="D53" s="5" t="s">
        <v>10</v>
      </c>
      <c r="E53" s="30">
        <v>177.8</v>
      </c>
      <c r="F53" s="30">
        <v>177.8</v>
      </c>
      <c r="G53" s="30">
        <f>ROUND((F53-E53),2)</f>
        <v>0</v>
      </c>
      <c r="H53" s="30">
        <f>ROUND((((E53*10^-7)+(F53*10^-3.86))/((10^-7)+(10^-3.86))),2)</f>
        <v>177.8</v>
      </c>
      <c r="I53" s="6"/>
    </row>
    <row r="54" spans="1:9" ht="15">
      <c r="A54" t="s">
        <v>75</v>
      </c>
      <c r="B54" s="5"/>
      <c r="C54" s="5"/>
      <c r="D54" s="5"/>
      <c r="E54" s="6"/>
      <c r="F54" s="6"/>
      <c r="G54" s="6"/>
      <c r="H54" s="6"/>
      <c r="I54" s="6"/>
    </row>
    <row r="55" spans="2:9" ht="15">
      <c r="B55" s="5" t="s">
        <v>43</v>
      </c>
      <c r="C55" s="5" t="s">
        <v>8</v>
      </c>
      <c r="D55" s="5" t="s">
        <v>12</v>
      </c>
      <c r="E55" s="6">
        <v>8.31</v>
      </c>
      <c r="F55" s="6">
        <v>8.33</v>
      </c>
      <c r="G55" s="6">
        <f>ROUND((F55-E55),2)</f>
        <v>0.02</v>
      </c>
      <c r="H55" s="6">
        <f>ROUND((((E55*10^-7)+(F55*10^-3.86))/((10^-7)+(10^-3.86))),2)</f>
        <v>8.33</v>
      </c>
      <c r="I55" s="6"/>
    </row>
    <row r="56" spans="2:9" ht="15.75">
      <c r="B56" s="5"/>
      <c r="C56" s="5"/>
      <c r="D56" s="5" t="s">
        <v>87</v>
      </c>
      <c r="E56" s="6">
        <v>3.94</v>
      </c>
      <c r="F56" s="6">
        <v>3.95</v>
      </c>
      <c r="G56" s="6">
        <f>ROUND((F56-E56),2)</f>
        <v>0.01</v>
      </c>
      <c r="H56" s="6">
        <f>ROUND((((E56*10^-7)+(F56*10^-3.86))/((10^-7)+(10^-3.86))),2)</f>
        <v>3.95</v>
      </c>
      <c r="I56" s="6"/>
    </row>
    <row r="57" spans="2:9" ht="15.75">
      <c r="B57" s="5"/>
      <c r="C57" s="13" t="s">
        <v>9</v>
      </c>
      <c r="D57" s="5" t="s">
        <v>15</v>
      </c>
      <c r="E57" s="30">
        <v>45.43</v>
      </c>
      <c r="F57" s="30">
        <v>45.43</v>
      </c>
      <c r="G57" s="30">
        <f>ROUND((F57-E57),2)</f>
        <v>0</v>
      </c>
      <c r="H57" s="30">
        <f>ROUND((((E57*10^-7)+(F57*10^-3.86))/((10^-7)+(10^-3.86))),2)</f>
        <v>45.43</v>
      </c>
      <c r="I57" s="6"/>
    </row>
    <row r="58" spans="2:9" ht="15">
      <c r="B58" s="5"/>
      <c r="C58" s="13"/>
      <c r="D58" s="13" t="s">
        <v>10</v>
      </c>
      <c r="E58" s="30">
        <v>174.75</v>
      </c>
      <c r="F58" s="30">
        <v>174.55</v>
      </c>
      <c r="G58" s="30">
        <f>ROUND((F58-E58),2)</f>
        <v>-0.2</v>
      </c>
      <c r="H58" s="30">
        <f>ROUND((((E58*10^-7)+(F58*10^-3.86))/((10^-7)+(10^-3.86))),2)</f>
        <v>174.55</v>
      </c>
      <c r="I58" s="6"/>
    </row>
    <row r="59" spans="2:9" ht="15">
      <c r="B59" s="5"/>
      <c r="C59" s="13" t="s">
        <v>17</v>
      </c>
      <c r="D59" s="13" t="s">
        <v>18</v>
      </c>
      <c r="E59" s="30">
        <v>114.3</v>
      </c>
      <c r="F59" s="30">
        <v>114.57</v>
      </c>
      <c r="G59" s="30">
        <f>ROUND((F59-E59),2)</f>
        <v>0.27</v>
      </c>
      <c r="H59" s="30">
        <f>ROUND((((E59*10^-7)+(F59*10^-3.86))/((10^-7)+(10^-3.86))),2)</f>
        <v>114.57</v>
      </c>
      <c r="I59" s="6"/>
    </row>
    <row r="60" spans="3:9" ht="15">
      <c r="C60" s="5"/>
      <c r="D60" s="5"/>
      <c r="E60" s="6"/>
      <c r="F60" s="6"/>
      <c r="G60" s="6"/>
      <c r="H60" s="6"/>
      <c r="I60" s="6"/>
    </row>
    <row r="61" spans="2:9" ht="15">
      <c r="B61" t="s">
        <v>22</v>
      </c>
      <c r="C61" s="5" t="s">
        <v>8</v>
      </c>
      <c r="D61" s="5" t="s">
        <v>12</v>
      </c>
      <c r="E61" s="6">
        <v>8.55</v>
      </c>
      <c r="F61" s="6">
        <v>8.38</v>
      </c>
      <c r="G61" s="6">
        <f aca="true" t="shared" si="4" ref="G61:G69">ROUND((F61-E61),2)</f>
        <v>-0.17</v>
      </c>
      <c r="H61" s="6">
        <f aca="true" t="shared" si="5" ref="H61:H69">ROUND((((E61*10^-7)+(F61*10^-3.86))/((10^-7)+(10^-3.86))),2)</f>
        <v>8.38</v>
      </c>
      <c r="I61" s="6"/>
    </row>
    <row r="62" spans="3:11" ht="15.75">
      <c r="C62" s="5"/>
      <c r="D62" s="5" t="s">
        <v>14</v>
      </c>
      <c r="E62" s="6">
        <v>4.78</v>
      </c>
      <c r="F62" s="6">
        <v>4.61</v>
      </c>
      <c r="G62" s="6">
        <f t="shared" si="4"/>
        <v>-0.17</v>
      </c>
      <c r="H62" s="6">
        <f t="shared" si="5"/>
        <v>4.61</v>
      </c>
      <c r="I62" s="6"/>
      <c r="K62" t="s">
        <v>172</v>
      </c>
    </row>
    <row r="63" spans="3:9" ht="15.75">
      <c r="C63" s="5"/>
      <c r="D63" s="5" t="s">
        <v>63</v>
      </c>
      <c r="E63" s="6">
        <v>2.93</v>
      </c>
      <c r="F63" s="6">
        <v>2.7</v>
      </c>
      <c r="G63" s="6">
        <f t="shared" si="4"/>
        <v>-0.23</v>
      </c>
      <c r="H63" s="6">
        <f t="shared" si="5"/>
        <v>2.7</v>
      </c>
      <c r="I63" s="6"/>
    </row>
    <row r="64" spans="3:11" ht="15">
      <c r="C64" s="5"/>
      <c r="D64" s="5" t="s">
        <v>61</v>
      </c>
      <c r="E64" s="14"/>
      <c r="F64" s="6"/>
      <c r="G64" s="6"/>
      <c r="H64" s="6"/>
      <c r="I64" s="6"/>
      <c r="K64" t="s">
        <v>135</v>
      </c>
    </row>
    <row r="65" spans="3:9" ht="15.75">
      <c r="C65" s="5" t="s">
        <v>9</v>
      </c>
      <c r="D65" s="5" t="s">
        <v>15</v>
      </c>
      <c r="E65" s="30">
        <v>52.88</v>
      </c>
      <c r="F65" s="30">
        <v>54.26</v>
      </c>
      <c r="G65" s="30">
        <f t="shared" si="4"/>
        <v>1.38</v>
      </c>
      <c r="H65" s="30">
        <f t="shared" si="5"/>
        <v>54.26</v>
      </c>
      <c r="I65" s="6"/>
    </row>
    <row r="66" spans="3:9" ht="15.75">
      <c r="C66" s="5"/>
      <c r="D66" s="5" t="s">
        <v>24</v>
      </c>
      <c r="E66" s="30">
        <v>38.04</v>
      </c>
      <c r="F66" s="30">
        <v>41.08</v>
      </c>
      <c r="G66" s="30">
        <f t="shared" si="4"/>
        <v>3.04</v>
      </c>
      <c r="H66" s="30">
        <f t="shared" si="5"/>
        <v>41.08</v>
      </c>
      <c r="I66" s="6"/>
    </row>
    <row r="67" spans="3:9" ht="15.75">
      <c r="C67" s="5"/>
      <c r="D67" s="5" t="s">
        <v>25</v>
      </c>
      <c r="E67" s="30">
        <v>177.06</v>
      </c>
      <c r="F67" s="30">
        <v>180.27</v>
      </c>
      <c r="G67" s="30">
        <f t="shared" si="4"/>
        <v>3.21</v>
      </c>
      <c r="H67" s="30">
        <f t="shared" si="5"/>
        <v>180.27</v>
      </c>
      <c r="I67" s="6"/>
    </row>
    <row r="68" spans="3:9" ht="15">
      <c r="C68" s="5"/>
      <c r="D68" s="5" t="s">
        <v>10</v>
      </c>
      <c r="E68" s="30">
        <v>175.77</v>
      </c>
      <c r="F68" s="30">
        <v>176.9</v>
      </c>
      <c r="G68" s="30">
        <f t="shared" si="4"/>
        <v>1.13</v>
      </c>
      <c r="H68" s="30">
        <f t="shared" si="5"/>
        <v>176.9</v>
      </c>
      <c r="I68" s="6"/>
    </row>
    <row r="69" spans="3:9" ht="15">
      <c r="C69" s="13" t="s">
        <v>17</v>
      </c>
      <c r="D69" s="13" t="s">
        <v>18</v>
      </c>
      <c r="E69" s="30">
        <v>118.72</v>
      </c>
      <c r="F69" s="30">
        <v>120.2</v>
      </c>
      <c r="G69" s="30">
        <f t="shared" si="4"/>
        <v>1.48</v>
      </c>
      <c r="H69" s="30">
        <f t="shared" si="5"/>
        <v>120.2</v>
      </c>
      <c r="I69" s="6"/>
    </row>
    <row r="70" spans="3:9" ht="15">
      <c r="C70" s="13"/>
      <c r="D70" s="13"/>
      <c r="E70" s="6"/>
      <c r="F70" s="6"/>
      <c r="G70" s="6"/>
      <c r="H70" s="6"/>
      <c r="I70" s="6"/>
    </row>
    <row r="71" spans="2:9" ht="15">
      <c r="B71" s="5" t="s">
        <v>44</v>
      </c>
      <c r="C71" s="5" t="s">
        <v>8</v>
      </c>
      <c r="D71" s="5" t="s">
        <v>12</v>
      </c>
      <c r="E71" s="6">
        <v>8.5</v>
      </c>
      <c r="F71" s="6">
        <v>8.47</v>
      </c>
      <c r="G71" s="6">
        <f>ROUND((F71-E71),2)</f>
        <v>-0.03</v>
      </c>
      <c r="H71" s="6">
        <f>ROUND((((E71*10^-7)+(F71*10^-3.86))/((10^-7)+(10^-3.86))),2)</f>
        <v>8.47</v>
      </c>
      <c r="I71" s="6"/>
    </row>
    <row r="72" spans="2:9" ht="15.75">
      <c r="B72" s="5"/>
      <c r="C72" s="5"/>
      <c r="D72" s="5" t="s">
        <v>82</v>
      </c>
      <c r="E72" s="6">
        <v>3.91</v>
      </c>
      <c r="F72" s="6">
        <v>3.9</v>
      </c>
      <c r="G72" s="6">
        <f>ROUND((F72-E72),2)</f>
        <v>-0.01</v>
      </c>
      <c r="H72" s="6">
        <f>ROUND((((E72*10^-7)+(F72*10^-3.86))/((10^-7)+(10^-3.86))),2)</f>
        <v>3.9</v>
      </c>
      <c r="I72" s="6"/>
    </row>
    <row r="73" spans="2:9" ht="15.75">
      <c r="B73" s="5"/>
      <c r="C73" s="13" t="s">
        <v>9</v>
      </c>
      <c r="D73" s="5" t="s">
        <v>15</v>
      </c>
      <c r="E73" s="30">
        <v>45.1</v>
      </c>
      <c r="F73" s="30">
        <v>45.15</v>
      </c>
      <c r="G73" s="30">
        <f>ROUND((F73-E73),2)</f>
        <v>0.05</v>
      </c>
      <c r="H73" s="30">
        <f>ROUND((((E73*10^-7)+(F73*10^-3.86))/((10^-7)+(10^-3.86))),2)</f>
        <v>45.15</v>
      </c>
      <c r="I73" s="6"/>
    </row>
    <row r="74" spans="2:9" ht="15">
      <c r="B74" s="5"/>
      <c r="C74" s="13"/>
      <c r="D74" s="13" t="s">
        <v>10</v>
      </c>
      <c r="E74" s="30">
        <v>176.88</v>
      </c>
      <c r="F74" s="30">
        <v>177.26</v>
      </c>
      <c r="G74" s="30">
        <f>ROUND((F74-E74),2)</f>
        <v>0.38</v>
      </c>
      <c r="H74" s="30">
        <f>ROUND((((E74*10^-7)+(F74*10^-3.86))/((10^-7)+(10^-3.86))),2)</f>
        <v>177.26</v>
      </c>
      <c r="I74" s="6"/>
    </row>
    <row r="75" spans="2:9" ht="15">
      <c r="B75" s="5"/>
      <c r="C75" s="5" t="s">
        <v>17</v>
      </c>
      <c r="D75" s="5" t="s">
        <v>18</v>
      </c>
      <c r="E75" s="30">
        <v>110.63</v>
      </c>
      <c r="F75" s="30">
        <v>110.77</v>
      </c>
      <c r="G75" s="30">
        <f>ROUND((F75-E75),2)</f>
        <v>0.14</v>
      </c>
      <c r="H75" s="30">
        <f>ROUND((((E75*10^-7)+(F75*10^-3.86))/((10^-7)+(10^-3.86))),2)</f>
        <v>110.77</v>
      </c>
      <c r="I75" s="6"/>
    </row>
    <row r="76" spans="2:9" ht="15">
      <c r="B76" s="5"/>
      <c r="C76" s="5"/>
      <c r="D76" s="5"/>
      <c r="E76" s="6"/>
      <c r="F76" s="6"/>
      <c r="G76" s="6"/>
      <c r="H76" s="6"/>
      <c r="I76" s="6"/>
    </row>
    <row r="77" spans="2:9" ht="15">
      <c r="B77" s="13" t="s">
        <v>66</v>
      </c>
      <c r="C77" s="13" t="s">
        <v>8</v>
      </c>
      <c r="D77" s="13" t="s">
        <v>67</v>
      </c>
      <c r="E77" s="6">
        <v>7.1</v>
      </c>
      <c r="F77" s="6">
        <v>7.1</v>
      </c>
      <c r="G77" s="6">
        <f>ROUND((F77-E77),2)</f>
        <v>0</v>
      </c>
      <c r="H77" s="6">
        <f>ROUND((((E77*10^-7)+(F77*10^-3.86))/((10^-7)+(10^-3.86))),2)</f>
        <v>7.1</v>
      </c>
      <c r="I77" s="6"/>
    </row>
    <row r="78" spans="2:9" ht="15">
      <c r="B78" s="13"/>
      <c r="C78" s="13"/>
      <c r="D78" s="13" t="s">
        <v>68</v>
      </c>
      <c r="E78" s="6">
        <v>7.42</v>
      </c>
      <c r="F78" s="6">
        <v>7.53</v>
      </c>
      <c r="G78" s="6">
        <f>ROUND((F78-E78),2)</f>
        <v>0.11</v>
      </c>
      <c r="H78" s="6">
        <f>ROUND((((E78*10^-7)+(F78*10^-3.86))/((10^-7)+(10^-3.86))),2)</f>
        <v>7.53</v>
      </c>
      <c r="I78" s="6"/>
    </row>
    <row r="79" spans="2:9" ht="15">
      <c r="B79" s="13"/>
      <c r="C79" s="13" t="s">
        <v>17</v>
      </c>
      <c r="D79" s="13" t="s">
        <v>18</v>
      </c>
      <c r="E79" s="30">
        <v>107.19</v>
      </c>
      <c r="F79" s="30">
        <v>107.6</v>
      </c>
      <c r="G79" s="30">
        <f>ROUND((F79-E79),2)</f>
        <v>0.41</v>
      </c>
      <c r="H79" s="30">
        <f>ROUND((((E79*10^-7)+(F79*10^-3.86))/((10^-7)+(10^-3.86))),2)</f>
        <v>107.6</v>
      </c>
      <c r="I79" s="6"/>
    </row>
    <row r="81" spans="1:11" s="18" customFormat="1" ht="15">
      <c r="A81" s="40" t="s">
        <v>0</v>
      </c>
      <c r="B81" s="40" t="s">
        <v>1</v>
      </c>
      <c r="C81" s="40" t="s">
        <v>5</v>
      </c>
      <c r="D81" s="40" t="s">
        <v>6</v>
      </c>
      <c r="E81" s="40" t="s">
        <v>113</v>
      </c>
      <c r="F81" s="40" t="s">
        <v>114</v>
      </c>
      <c r="G81" s="40" t="s">
        <v>115</v>
      </c>
      <c r="H81" s="40" t="s">
        <v>2</v>
      </c>
      <c r="K81" s="40" t="s">
        <v>26</v>
      </c>
    </row>
    <row r="83" spans="1:9" ht="15">
      <c r="A83" s="2" t="s">
        <v>27</v>
      </c>
      <c r="B83" s="1" t="s">
        <v>65</v>
      </c>
      <c r="C83" s="5" t="s">
        <v>8</v>
      </c>
      <c r="D83" s="5" t="s">
        <v>23</v>
      </c>
      <c r="E83" s="6">
        <v>2.05</v>
      </c>
      <c r="F83" s="6">
        <v>2.06</v>
      </c>
      <c r="G83" s="6">
        <f>ROUND((F83-E83),2)</f>
        <v>0.01</v>
      </c>
      <c r="H83" s="6">
        <f>ROUND((((E83*10^-7)+(F83*10^-4.34))/((10^-7)+(10^-4.34))),2)</f>
        <v>2.06</v>
      </c>
      <c r="I83" s="6"/>
    </row>
    <row r="84" spans="1:9" ht="15">
      <c r="A84" s="11"/>
      <c r="B84" s="11"/>
      <c r="C84" s="5" t="s">
        <v>9</v>
      </c>
      <c r="D84" s="5" t="s">
        <v>23</v>
      </c>
      <c r="E84" s="30">
        <v>24.42</v>
      </c>
      <c r="F84" s="30">
        <v>24.43</v>
      </c>
      <c r="G84" s="30">
        <f>ROUND((F84-E84),2)</f>
        <v>0.01</v>
      </c>
      <c r="H84" s="30">
        <f>ROUND((((E84*10^-7)+(F84*10^-4.34))/((10^-7)+(10^-4.34))),2)</f>
        <v>24.43</v>
      </c>
      <c r="I84" s="6"/>
    </row>
    <row r="85" spans="1:9" ht="15">
      <c r="A85" s="5"/>
      <c r="B85" s="5"/>
      <c r="C85" s="5"/>
      <c r="D85" s="5" t="s">
        <v>10</v>
      </c>
      <c r="E85" s="30">
        <v>177.55</v>
      </c>
      <c r="F85" s="30">
        <v>177.55</v>
      </c>
      <c r="G85" s="30">
        <f>ROUND((F85-E85),2)</f>
        <v>0</v>
      </c>
      <c r="H85" s="30">
        <f>ROUND((((E85*10^-7)+(F85*10^-4.34))/((10^-7)+(10^-4.34))),2)</f>
        <v>177.55</v>
      </c>
      <c r="I85" s="6"/>
    </row>
    <row r="86" spans="1:9" ht="15">
      <c r="A86" t="s">
        <v>76</v>
      </c>
      <c r="B86" s="5"/>
      <c r="C86" s="5"/>
      <c r="D86" s="5"/>
      <c r="E86" s="6"/>
      <c r="F86" s="6"/>
      <c r="G86" s="6"/>
      <c r="H86" s="6"/>
      <c r="I86" s="6"/>
    </row>
    <row r="87" spans="2:9" ht="15">
      <c r="B87" s="5" t="s">
        <v>43</v>
      </c>
      <c r="C87" s="5" t="s">
        <v>8</v>
      </c>
      <c r="D87" s="5" t="s">
        <v>12</v>
      </c>
      <c r="E87" s="6">
        <v>8.31</v>
      </c>
      <c r="F87" s="6">
        <v>8.31</v>
      </c>
      <c r="G87" s="6">
        <f>ROUND((F87-E87),2)</f>
        <v>0</v>
      </c>
      <c r="H87" s="6">
        <f>ROUND((((E87*10^-7)+(F87*10^-4.34))/((10^-7)+(10^-4.34))),2)</f>
        <v>8.31</v>
      </c>
      <c r="I87" s="6"/>
    </row>
    <row r="88" spans="2:9" ht="15.75">
      <c r="B88" s="5"/>
      <c r="C88" s="5"/>
      <c r="D88" s="5" t="s">
        <v>88</v>
      </c>
      <c r="E88" s="6">
        <v>3.94</v>
      </c>
      <c r="F88" s="6">
        <v>3.95</v>
      </c>
      <c r="G88" s="6">
        <f>ROUND((F88-E88),2)</f>
        <v>0.01</v>
      </c>
      <c r="H88" s="6">
        <f>ROUND((((E88*10^-7)+(F88*10^-4.34))/((10^-7)+(10^-4.34))),2)</f>
        <v>3.95</v>
      </c>
      <c r="I88" s="6"/>
    </row>
    <row r="89" spans="2:9" ht="15.75">
      <c r="B89" s="5"/>
      <c r="C89" s="13" t="s">
        <v>9</v>
      </c>
      <c r="D89" s="5" t="s">
        <v>15</v>
      </c>
      <c r="E89" s="30">
        <v>45.25</v>
      </c>
      <c r="F89" s="30">
        <v>45.28</v>
      </c>
      <c r="G89" s="30">
        <f>ROUND((F89-E89),2)</f>
        <v>0.03</v>
      </c>
      <c r="H89" s="30">
        <f>ROUND((((E89*10^-7)+(F89*10^-4.34))/((10^-7)+(10^-4.34))),2)</f>
        <v>45.28</v>
      </c>
      <c r="I89" s="6"/>
    </row>
    <row r="90" spans="2:9" ht="15">
      <c r="B90" s="5"/>
      <c r="C90" s="13"/>
      <c r="D90" s="13" t="s">
        <v>10</v>
      </c>
      <c r="E90" s="30">
        <v>174.6</v>
      </c>
      <c r="F90" s="30">
        <v>174.66</v>
      </c>
      <c r="G90" s="30">
        <f>ROUND((F90-E90),2)</f>
        <v>0.06</v>
      </c>
      <c r="H90" s="30">
        <f>ROUND((((E90*10^-7)+(F90*10^-4.34))/((10^-7)+(10^-4.34))),2)</f>
        <v>174.66</v>
      </c>
      <c r="I90" s="6"/>
    </row>
    <row r="91" spans="2:9" ht="15">
      <c r="B91" s="5"/>
      <c r="C91" s="13" t="s">
        <v>17</v>
      </c>
      <c r="D91" s="13" t="s">
        <v>18</v>
      </c>
      <c r="E91" s="30">
        <v>114.29</v>
      </c>
      <c r="F91" s="30">
        <v>114.44</v>
      </c>
      <c r="G91" s="30">
        <f>ROUND((F91-E91),2)</f>
        <v>0.15</v>
      </c>
      <c r="H91" s="30">
        <f>ROUND((((E91*10^-7)+(F91*10^-4.34))/((10^-7)+(10^-4.34))),2)</f>
        <v>114.44</v>
      </c>
      <c r="I91" s="6"/>
    </row>
    <row r="92" spans="3:9" ht="15">
      <c r="C92" s="5"/>
      <c r="D92" s="5"/>
      <c r="E92" s="6"/>
      <c r="F92" s="6"/>
      <c r="G92" s="6"/>
      <c r="H92" s="6"/>
      <c r="I92" s="6"/>
    </row>
    <row r="93" spans="1:9" ht="15">
      <c r="A93" s="5"/>
      <c r="B93" t="s">
        <v>28</v>
      </c>
      <c r="C93" s="5" t="s">
        <v>8</v>
      </c>
      <c r="D93" s="5" t="s">
        <v>12</v>
      </c>
      <c r="E93" s="6">
        <v>8.45</v>
      </c>
      <c r="F93" s="6">
        <v>8.57</v>
      </c>
      <c r="G93" s="6">
        <f aca="true" t="shared" si="6" ref="G93:G103">ROUND((F93-E93),2)</f>
        <v>0.12</v>
      </c>
      <c r="H93" s="6">
        <f aca="true" t="shared" si="7" ref="H93:H103">ROUND((((E93*10^-7)+(F93*10^-4.34))/((10^-7)+(10^-4.34))),2)</f>
        <v>8.57</v>
      </c>
      <c r="I93" s="6"/>
    </row>
    <row r="94" spans="3:9" ht="15.75">
      <c r="C94" s="5"/>
      <c r="D94" s="5" t="s">
        <v>14</v>
      </c>
      <c r="E94" s="6">
        <v>4.39</v>
      </c>
      <c r="F94" s="6">
        <v>4.29</v>
      </c>
      <c r="G94" s="6">
        <f t="shared" si="6"/>
        <v>-0.1</v>
      </c>
      <c r="H94" s="6">
        <f t="shared" si="7"/>
        <v>4.29</v>
      </c>
      <c r="I94" s="6"/>
    </row>
    <row r="95" spans="3:9" ht="15.75">
      <c r="C95" s="5"/>
      <c r="D95" s="5" t="s">
        <v>30</v>
      </c>
      <c r="E95" s="6">
        <v>2.08</v>
      </c>
      <c r="F95" s="6">
        <v>2.02</v>
      </c>
      <c r="G95" s="6">
        <f t="shared" si="6"/>
        <v>-0.06</v>
      </c>
      <c r="H95" s="6">
        <f t="shared" si="7"/>
        <v>2.02</v>
      </c>
      <c r="I95" s="6"/>
    </row>
    <row r="96" spans="3:9" ht="15">
      <c r="C96" s="5"/>
      <c r="D96" s="5" t="s">
        <v>29</v>
      </c>
      <c r="E96" s="6">
        <v>2.49</v>
      </c>
      <c r="F96" s="6">
        <v>2.27</v>
      </c>
      <c r="G96" s="6">
        <f t="shared" si="6"/>
        <v>-0.22</v>
      </c>
      <c r="H96" s="6">
        <f t="shared" si="7"/>
        <v>2.27</v>
      </c>
      <c r="I96" s="6"/>
    </row>
    <row r="97" spans="3:11" ht="15">
      <c r="C97" s="5"/>
      <c r="D97" s="1" t="s">
        <v>118</v>
      </c>
      <c r="E97" s="42"/>
      <c r="F97" s="6"/>
      <c r="G97" s="6"/>
      <c r="H97" s="6"/>
      <c r="I97" s="6"/>
      <c r="K97" t="s">
        <v>135</v>
      </c>
    </row>
    <row r="98" spans="3:9" ht="15.75">
      <c r="C98" s="5" t="s">
        <v>9</v>
      </c>
      <c r="D98" s="5" t="s">
        <v>15</v>
      </c>
      <c r="E98" s="30">
        <v>55.97</v>
      </c>
      <c r="F98" s="30">
        <v>56.92</v>
      </c>
      <c r="G98" s="30">
        <f t="shared" si="6"/>
        <v>0.95</v>
      </c>
      <c r="H98" s="30">
        <f t="shared" si="7"/>
        <v>56.92</v>
      </c>
      <c r="I98" s="6"/>
    </row>
    <row r="99" spans="3:9" ht="15.75">
      <c r="C99" s="5"/>
      <c r="D99" s="5" t="s">
        <v>24</v>
      </c>
      <c r="E99" s="30">
        <v>28.53</v>
      </c>
      <c r="F99" s="30">
        <v>30.04</v>
      </c>
      <c r="G99" s="30">
        <f t="shared" si="6"/>
        <v>1.51</v>
      </c>
      <c r="H99" s="30">
        <f t="shared" si="7"/>
        <v>30.04</v>
      </c>
      <c r="I99" s="6"/>
    </row>
    <row r="100" spans="3:9" ht="15.75">
      <c r="C100" s="5"/>
      <c r="D100" s="5" t="s">
        <v>31</v>
      </c>
      <c r="E100" s="30">
        <v>32.67</v>
      </c>
      <c r="F100" s="30">
        <v>36.14</v>
      </c>
      <c r="G100" s="30">
        <f t="shared" si="6"/>
        <v>3.47</v>
      </c>
      <c r="H100" s="30">
        <f t="shared" si="7"/>
        <v>36.13</v>
      </c>
      <c r="I100" s="6"/>
    </row>
    <row r="101" spans="3:9" ht="15.75">
      <c r="C101" s="5"/>
      <c r="D101" s="5" t="s">
        <v>60</v>
      </c>
      <c r="E101" s="30">
        <v>179.7</v>
      </c>
      <c r="F101" s="30">
        <v>183.84</v>
      </c>
      <c r="G101" s="30">
        <f t="shared" si="6"/>
        <v>4.14</v>
      </c>
      <c r="H101" s="30">
        <f t="shared" si="7"/>
        <v>183.83</v>
      </c>
      <c r="I101" s="6"/>
    </row>
    <row r="102" spans="3:9" ht="15">
      <c r="C102" s="5"/>
      <c r="D102" s="5" t="s">
        <v>10</v>
      </c>
      <c r="E102" s="30">
        <v>176.48</v>
      </c>
      <c r="F102" s="30">
        <v>177.03</v>
      </c>
      <c r="G102" s="30">
        <f t="shared" si="6"/>
        <v>0.55</v>
      </c>
      <c r="H102" s="30">
        <f t="shared" si="7"/>
        <v>177.03</v>
      </c>
      <c r="I102" s="6"/>
    </row>
    <row r="103" spans="1:9" ht="15">
      <c r="A103" s="5"/>
      <c r="C103" s="13" t="s">
        <v>17</v>
      </c>
      <c r="D103" s="13" t="s">
        <v>18</v>
      </c>
      <c r="E103" s="30">
        <v>119.93</v>
      </c>
      <c r="F103" s="30">
        <v>120.94</v>
      </c>
      <c r="G103" s="30">
        <f t="shared" si="6"/>
        <v>1.01</v>
      </c>
      <c r="H103" s="30">
        <f t="shared" si="7"/>
        <v>120.94</v>
      </c>
      <c r="I103" s="6"/>
    </row>
    <row r="104" spans="3:9" ht="15">
      <c r="C104" s="5"/>
      <c r="D104" s="5"/>
      <c r="E104" s="6"/>
      <c r="F104" s="6"/>
      <c r="G104" s="6"/>
      <c r="H104" s="6"/>
      <c r="I104" s="6"/>
    </row>
    <row r="105" spans="2:9" ht="15">
      <c r="B105" s="5" t="s">
        <v>44</v>
      </c>
      <c r="C105" s="5" t="s">
        <v>8</v>
      </c>
      <c r="D105" s="5" t="s">
        <v>12</v>
      </c>
      <c r="E105" s="6">
        <v>8.53</v>
      </c>
      <c r="F105" s="6">
        <v>8.55</v>
      </c>
      <c r="G105" s="6">
        <f>ROUND((F105-E105),2)</f>
        <v>0.02</v>
      </c>
      <c r="H105" s="6">
        <f>ROUND((((E105*10^-7)+(F105*10^-4.34))/((10^-7)+(10^-4.34))),2)</f>
        <v>8.55</v>
      </c>
      <c r="I105" s="6"/>
    </row>
    <row r="106" spans="2:9" ht="15.75">
      <c r="B106" s="5"/>
      <c r="C106" s="5"/>
      <c r="D106" s="5" t="s">
        <v>82</v>
      </c>
      <c r="E106" s="6">
        <v>3.86</v>
      </c>
      <c r="F106" s="6">
        <v>3.86</v>
      </c>
      <c r="G106" s="6">
        <f>ROUND((F106-E106),2)</f>
        <v>0</v>
      </c>
      <c r="H106" s="6">
        <f>ROUND((((E106*10^-7)+(F106*10^-4.34))/((10^-7)+(10^-4.34))),2)</f>
        <v>3.86</v>
      </c>
      <c r="I106" s="6"/>
    </row>
    <row r="107" spans="2:9" ht="15.75">
      <c r="B107" s="5"/>
      <c r="C107" s="13" t="s">
        <v>9</v>
      </c>
      <c r="D107" s="5" t="s">
        <v>15</v>
      </c>
      <c r="E107" s="30">
        <v>44.94</v>
      </c>
      <c r="F107" s="30"/>
      <c r="G107" s="30"/>
      <c r="H107" s="30"/>
      <c r="I107" s="6"/>
    </row>
    <row r="108" spans="2:9" ht="15">
      <c r="B108" s="5"/>
      <c r="C108" s="13"/>
      <c r="D108" s="13" t="s">
        <v>10</v>
      </c>
      <c r="E108" s="30">
        <v>176.7</v>
      </c>
      <c r="F108" s="30">
        <v>176.78</v>
      </c>
      <c r="G108" s="30">
        <f>ROUND((F108-E108),2)</f>
        <v>0.08</v>
      </c>
      <c r="H108" s="30">
        <f>ROUND((((E108*10^-7)+(F108*10^-4.34))/((10^-7)+(10^-4.34))),2)</f>
        <v>176.78</v>
      </c>
      <c r="I108" s="6"/>
    </row>
    <row r="109" spans="2:9" ht="15">
      <c r="B109" s="5"/>
      <c r="C109" s="13" t="s">
        <v>17</v>
      </c>
      <c r="D109" s="13" t="s">
        <v>18</v>
      </c>
      <c r="E109" s="30">
        <v>110.99</v>
      </c>
      <c r="F109" s="30">
        <v>111.08</v>
      </c>
      <c r="G109" s="30">
        <f>ROUND((F109-E109),2)</f>
        <v>0.09</v>
      </c>
      <c r="H109" s="30">
        <f>ROUND((((E109*10^-7)+(F109*10^-4.34))/((10^-7)+(10^-4.34))),2)</f>
        <v>111.08</v>
      </c>
      <c r="I109" s="6"/>
    </row>
    <row r="110" spans="2:9" ht="15">
      <c r="B110" s="5"/>
      <c r="C110" s="5"/>
      <c r="D110" s="5"/>
      <c r="E110" s="6"/>
      <c r="F110" s="6"/>
      <c r="G110" s="6"/>
      <c r="H110" s="6"/>
      <c r="I110" s="6"/>
    </row>
    <row r="111" spans="2:9" ht="15">
      <c r="B111" s="13" t="s">
        <v>66</v>
      </c>
      <c r="C111" s="13" t="s">
        <v>8</v>
      </c>
      <c r="D111" s="13" t="s">
        <v>67</v>
      </c>
      <c r="E111" s="6">
        <v>7.08</v>
      </c>
      <c r="F111" s="6">
        <v>7.09</v>
      </c>
      <c r="G111" s="6">
        <f>ROUND((F111-E111),2)</f>
        <v>0.01</v>
      </c>
      <c r="H111" s="6">
        <f>ROUND((((E111*10^-7)+(F111*10^-4.34))/((10^-7)+(10^-4.34))),2)</f>
        <v>7.09</v>
      </c>
      <c r="I111" s="6"/>
    </row>
    <row r="112" spans="2:9" ht="15">
      <c r="B112" s="13"/>
      <c r="C112" s="13"/>
      <c r="D112" s="13" t="s">
        <v>68</v>
      </c>
      <c r="E112" s="6">
        <v>7.44</v>
      </c>
      <c r="F112" s="6">
        <v>7.43</v>
      </c>
      <c r="G112" s="6">
        <f>ROUND((F112-E112),2)</f>
        <v>-0.01</v>
      </c>
      <c r="H112" s="6">
        <f>ROUND((((E112*10^-7)+(F112*10^-4.34))/((10^-7)+(10^-4.34))),2)</f>
        <v>7.43</v>
      </c>
      <c r="I112" s="6"/>
    </row>
    <row r="113" spans="2:9" ht="15">
      <c r="B113" s="13"/>
      <c r="C113" s="13" t="s">
        <v>17</v>
      </c>
      <c r="D113" s="13" t="s">
        <v>18</v>
      </c>
      <c r="E113" s="30">
        <v>107.23</v>
      </c>
      <c r="F113" s="30">
        <v>107.25</v>
      </c>
      <c r="G113" s="30">
        <f>ROUND((F113-E113),2)</f>
        <v>0.02</v>
      </c>
      <c r="H113" s="30">
        <f>ROUND((((E113*10^-7)+(F113*10^-4.34))/((10^-7)+(10^-4.34))),2)</f>
        <v>107.25</v>
      </c>
      <c r="I113" s="6"/>
    </row>
    <row r="114" spans="2:8" ht="15">
      <c r="B114" s="13"/>
      <c r="C114" s="13"/>
      <c r="D114" s="13"/>
      <c r="H114" s="4"/>
    </row>
    <row r="115" spans="1:11" s="18" customFormat="1" ht="15">
      <c r="A115" s="40" t="s">
        <v>0</v>
      </c>
      <c r="B115" s="40" t="s">
        <v>1</v>
      </c>
      <c r="C115" s="40" t="s">
        <v>5</v>
      </c>
      <c r="D115" s="40" t="s">
        <v>6</v>
      </c>
      <c r="E115" s="40" t="s">
        <v>113</v>
      </c>
      <c r="F115" s="40" t="s">
        <v>114</v>
      </c>
      <c r="G115" s="40" t="s">
        <v>115</v>
      </c>
      <c r="H115" s="40" t="s">
        <v>2</v>
      </c>
      <c r="K115" s="40" t="s">
        <v>26</v>
      </c>
    </row>
    <row r="117" spans="1:11" ht="15.75">
      <c r="A117" s="12" t="s">
        <v>40</v>
      </c>
      <c r="B117" s="1" t="s">
        <v>65</v>
      </c>
      <c r="C117" s="5" t="s">
        <v>8</v>
      </c>
      <c r="D117" s="5" t="s">
        <v>23</v>
      </c>
      <c r="E117" s="8">
        <v>2.03</v>
      </c>
      <c r="F117" s="8">
        <v>2.03</v>
      </c>
      <c r="G117" s="6">
        <f aca="true" t="shared" si="8" ref="G117:G125">ROUND((F117-E117),2)</f>
        <v>0</v>
      </c>
      <c r="H117" s="6">
        <f>ROUND((((E117*10^-7)+(F117*10^-6.45))/((10^-7)+(10^-6.45))),2)</f>
        <v>2.03</v>
      </c>
      <c r="I117" s="6"/>
      <c r="K117" t="s">
        <v>162</v>
      </c>
    </row>
    <row r="118" spans="1:9" ht="15">
      <c r="A118" s="11"/>
      <c r="B118" s="11"/>
      <c r="C118" s="5" t="s">
        <v>9</v>
      </c>
      <c r="D118" s="5" t="s">
        <v>23</v>
      </c>
      <c r="E118" s="33">
        <v>24.45</v>
      </c>
      <c r="F118" s="33">
        <v>24.45</v>
      </c>
      <c r="G118" s="30">
        <f t="shared" si="8"/>
        <v>0</v>
      </c>
      <c r="H118" s="30">
        <f>ROUND((((E118*10^-7)+(F118*10^-6.45))/((10^-7)+(10^-6.45))),2)</f>
        <v>24.45</v>
      </c>
      <c r="I118" s="6"/>
    </row>
    <row r="119" spans="1:9" ht="15">
      <c r="A119" s="13"/>
      <c r="B119" s="5"/>
      <c r="C119" s="5"/>
      <c r="D119" s="5" t="s">
        <v>10</v>
      </c>
      <c r="E119" s="33">
        <v>177.4</v>
      </c>
      <c r="F119" s="33">
        <v>177.4</v>
      </c>
      <c r="G119" s="30">
        <f t="shared" si="8"/>
        <v>0</v>
      </c>
      <c r="H119" s="30">
        <f>ROUND((((E119*10^-7)+(F119*10^-6.45))/((10^-7)+(10^-6.45))),2)</f>
        <v>177.4</v>
      </c>
      <c r="I119" s="6"/>
    </row>
    <row r="120" spans="1:21" ht="15">
      <c r="A120" s="13" t="s">
        <v>91</v>
      </c>
      <c r="B120" s="1"/>
      <c r="C120" s="13"/>
      <c r="D120" s="13"/>
      <c r="E120" s="8"/>
      <c r="F120" s="8"/>
      <c r="G120" s="8"/>
      <c r="H120" s="8"/>
      <c r="I120" s="6"/>
      <c r="P120" s="5"/>
      <c r="Q120" s="5"/>
      <c r="R120" s="5"/>
      <c r="S120" s="5"/>
      <c r="T120" s="5"/>
      <c r="U120" s="5"/>
    </row>
    <row r="121" spans="1:21" ht="15">
      <c r="A121" s="13"/>
      <c r="B121" s="1" t="s">
        <v>43</v>
      </c>
      <c r="C121" s="5" t="s">
        <v>8</v>
      </c>
      <c r="D121" s="5" t="s">
        <v>12</v>
      </c>
      <c r="E121" s="8">
        <v>8.29</v>
      </c>
      <c r="F121" s="8">
        <v>8.28</v>
      </c>
      <c r="G121" s="6">
        <f t="shared" si="8"/>
        <v>-0.01</v>
      </c>
      <c r="H121" s="6">
        <f>ROUND((((E121*10^-7)+(F121*10^-6.45))/((10^-7)+(10^-6.45))),2)</f>
        <v>8.28</v>
      </c>
      <c r="I121" s="6"/>
      <c r="P121" s="13"/>
      <c r="Q121" s="5"/>
      <c r="R121" s="5"/>
      <c r="S121" s="5"/>
      <c r="T121" s="5"/>
      <c r="U121" s="5"/>
    </row>
    <row r="122" spans="1:21" ht="15.75">
      <c r="A122" s="13"/>
      <c r="B122" s="1"/>
      <c r="C122" s="5"/>
      <c r="D122" s="5" t="s">
        <v>82</v>
      </c>
      <c r="E122" s="8">
        <v>3.88</v>
      </c>
      <c r="F122" s="8">
        <v>3.87</v>
      </c>
      <c r="G122" s="6">
        <f t="shared" si="8"/>
        <v>-0.01</v>
      </c>
      <c r="H122" s="6">
        <f>ROUND((((E122*10^-7)+(F122*10^-6.45))/((10^-7)+(10^-6.45))),2)</f>
        <v>3.87</v>
      </c>
      <c r="I122" s="6"/>
      <c r="P122" s="13"/>
      <c r="Q122" s="5"/>
      <c r="R122" s="5"/>
      <c r="S122" s="5"/>
      <c r="T122" s="5"/>
      <c r="U122" s="5"/>
    </row>
    <row r="123" spans="1:21" ht="15.75">
      <c r="A123" s="13"/>
      <c r="B123" s="1"/>
      <c r="C123" s="13" t="s">
        <v>9</v>
      </c>
      <c r="D123" s="5" t="s">
        <v>15</v>
      </c>
      <c r="E123" s="33">
        <v>45.42</v>
      </c>
      <c r="F123" s="33">
        <v>45.3</v>
      </c>
      <c r="G123" s="30">
        <f t="shared" si="8"/>
        <v>-0.12</v>
      </c>
      <c r="H123" s="30">
        <f>ROUND((((E123*10^-7)+(F123*10^-6.45))/((10^-7)+(10^-6.45))),2)</f>
        <v>45.33</v>
      </c>
      <c r="I123" s="6"/>
      <c r="P123" s="13"/>
      <c r="Q123" s="41"/>
      <c r="R123" s="10"/>
      <c r="S123" s="41"/>
      <c r="T123" s="5"/>
      <c r="U123" s="5"/>
    </row>
    <row r="124" spans="1:21" ht="15">
      <c r="A124" s="1"/>
      <c r="B124" s="1"/>
      <c r="C124" s="13"/>
      <c r="D124" s="13" t="s">
        <v>10</v>
      </c>
      <c r="E124" s="33">
        <v>174.3</v>
      </c>
      <c r="F124" s="33">
        <v>174.3</v>
      </c>
      <c r="G124" s="30">
        <f t="shared" si="8"/>
        <v>0</v>
      </c>
      <c r="H124" s="30">
        <f>ROUND((((E124*10^-7)+(F124*10^-6.45))/((10^-7)+(10^-6.45))),2)</f>
        <v>174.3</v>
      </c>
      <c r="I124" s="6"/>
      <c r="P124" s="11"/>
      <c r="Q124" s="5"/>
      <c r="R124" s="5"/>
      <c r="S124" s="5"/>
      <c r="T124" s="5"/>
      <c r="U124" s="5"/>
    </row>
    <row r="125" spans="1:21" ht="15">
      <c r="A125" s="13"/>
      <c r="B125" s="1"/>
      <c r="C125" s="13" t="s">
        <v>17</v>
      </c>
      <c r="D125" s="13" t="s">
        <v>18</v>
      </c>
      <c r="E125" s="33">
        <v>113.92</v>
      </c>
      <c r="F125" s="33">
        <v>114.21000000000001</v>
      </c>
      <c r="G125" s="30">
        <f t="shared" si="8"/>
        <v>0.29</v>
      </c>
      <c r="H125" s="30">
        <f>ROUND((((E125*10^-7)+(F125*10^-6.45))/((10^-7)+(10^-6.45))),2)</f>
        <v>114.15</v>
      </c>
      <c r="I125" s="6"/>
      <c r="K125" t="s">
        <v>124</v>
      </c>
      <c r="P125" s="13"/>
      <c r="Q125" s="5"/>
      <c r="R125" s="5"/>
      <c r="S125" s="5"/>
      <c r="T125" s="5"/>
      <c r="U125" s="5"/>
    </row>
    <row r="126" spans="1:21" ht="15">
      <c r="A126" s="13"/>
      <c r="B126" s="1"/>
      <c r="C126" s="13"/>
      <c r="D126" s="13"/>
      <c r="E126" s="8"/>
      <c r="F126" s="8"/>
      <c r="G126" s="8"/>
      <c r="H126" s="8"/>
      <c r="I126" s="6"/>
      <c r="P126" s="13"/>
      <c r="Q126" s="5"/>
      <c r="R126" s="5"/>
      <c r="S126" s="5"/>
      <c r="T126" s="5"/>
      <c r="U126" s="5"/>
    </row>
    <row r="127" spans="1:21" ht="15">
      <c r="A127" s="13"/>
      <c r="B127" s="1" t="s">
        <v>39</v>
      </c>
      <c r="C127" s="13" t="s">
        <v>8</v>
      </c>
      <c r="D127" s="11" t="s">
        <v>12</v>
      </c>
      <c r="E127" s="8">
        <v>8.55</v>
      </c>
      <c r="F127" s="8" t="s">
        <v>120</v>
      </c>
      <c r="G127" s="8" t="s">
        <v>77</v>
      </c>
      <c r="H127" s="8"/>
      <c r="I127" s="6"/>
      <c r="K127" t="s">
        <v>136</v>
      </c>
      <c r="P127" s="11"/>
      <c r="Q127" s="5"/>
      <c r="R127" s="5"/>
      <c r="S127" s="5"/>
      <c r="T127" s="5"/>
      <c r="U127" s="5"/>
    </row>
    <row r="128" spans="1:21" ht="15.75">
      <c r="A128" s="13"/>
      <c r="B128" s="1"/>
      <c r="C128" s="13"/>
      <c r="D128" s="11" t="s">
        <v>78</v>
      </c>
      <c r="E128" s="8" t="s">
        <v>123</v>
      </c>
      <c r="F128" s="8">
        <v>4.59</v>
      </c>
      <c r="G128" s="8" t="s">
        <v>77</v>
      </c>
      <c r="H128" s="8"/>
      <c r="I128" s="6"/>
      <c r="K128" t="s">
        <v>136</v>
      </c>
      <c r="P128" s="11"/>
      <c r="Q128" s="5"/>
      <c r="R128" s="5"/>
      <c r="S128" s="5"/>
      <c r="T128" s="5"/>
      <c r="U128" s="5"/>
    </row>
    <row r="129" spans="1:21" ht="15.75">
      <c r="A129" s="1"/>
      <c r="B129" s="1"/>
      <c r="C129" s="13"/>
      <c r="D129" s="13" t="s">
        <v>69</v>
      </c>
      <c r="E129" s="8">
        <v>3.25</v>
      </c>
      <c r="F129" s="8">
        <v>3.08</v>
      </c>
      <c r="G129" s="6">
        <f>ROUND((F129-E129),2)</f>
        <v>-0.17</v>
      </c>
      <c r="H129" s="6">
        <f>ROUND((((E129*10^-7)+(F129*10^-6.45))/((10^-7)+(10^-6.45))),2)</f>
        <v>3.12</v>
      </c>
      <c r="I129" s="6"/>
      <c r="P129" s="11"/>
      <c r="Q129" s="5"/>
      <c r="R129" s="5"/>
      <c r="S129" s="5"/>
      <c r="T129" s="5"/>
      <c r="U129" s="5"/>
    </row>
    <row r="130" spans="1:21" ht="15">
      <c r="A130" s="1"/>
      <c r="B130" s="1"/>
      <c r="C130" s="20"/>
      <c r="D130" s="21" t="s">
        <v>61</v>
      </c>
      <c r="E130" s="8">
        <v>7.3</v>
      </c>
      <c r="F130" s="8">
        <v>6.97</v>
      </c>
      <c r="G130" s="6">
        <f>ROUND((F130-E130),2)</f>
        <v>-0.33</v>
      </c>
      <c r="H130" s="6">
        <f>ROUND((((E130*10^-7)+(F130*10^-6.45))/((10^-7)+(10^-6.45))),2)</f>
        <v>7.04</v>
      </c>
      <c r="I130" s="6"/>
      <c r="P130" s="5"/>
      <c r="Q130" s="5"/>
      <c r="R130" s="5"/>
      <c r="S130" s="5"/>
      <c r="T130" s="5"/>
      <c r="U130" s="5"/>
    </row>
    <row r="131" spans="1:9" ht="15">
      <c r="A131" s="1"/>
      <c r="B131" s="1"/>
      <c r="C131" s="13"/>
      <c r="D131" s="13" t="s">
        <v>62</v>
      </c>
      <c r="E131" s="8">
        <v>8.6</v>
      </c>
      <c r="F131" s="8">
        <v>7.68</v>
      </c>
      <c r="G131" s="6">
        <f>ROUND((F131-E131),2)</f>
        <v>-0.92</v>
      </c>
      <c r="H131" s="6">
        <f>ROUND((((E131*10^-7)+(F131*10^-6.45))/((10^-7)+(10^-6.45))),2)</f>
        <v>7.88</v>
      </c>
      <c r="I131" s="6"/>
    </row>
    <row r="132" spans="1:9" ht="15">
      <c r="A132" s="1"/>
      <c r="B132" s="1"/>
      <c r="C132" s="13"/>
      <c r="D132" s="21" t="s">
        <v>117</v>
      </c>
      <c r="E132" s="39" t="s">
        <v>133</v>
      </c>
      <c r="F132" s="8"/>
      <c r="G132" s="8"/>
      <c r="H132" s="8"/>
      <c r="I132" s="6"/>
    </row>
    <row r="133" spans="1:9" ht="15">
      <c r="A133" s="1"/>
      <c r="B133" s="1"/>
      <c r="C133" s="13"/>
      <c r="D133" s="13" t="s">
        <v>118</v>
      </c>
      <c r="E133" s="39" t="s">
        <v>133</v>
      </c>
      <c r="F133" s="8"/>
      <c r="G133" s="8"/>
      <c r="H133" s="8"/>
      <c r="I133" s="6"/>
    </row>
    <row r="134" spans="1:9" ht="15.75">
      <c r="A134" s="1"/>
      <c r="B134" s="1"/>
      <c r="C134" s="13" t="s">
        <v>9</v>
      </c>
      <c r="D134" s="13" t="s">
        <v>70</v>
      </c>
      <c r="E134" s="33">
        <v>55.12</v>
      </c>
      <c r="F134" s="33">
        <v>56.68</v>
      </c>
      <c r="G134" s="30">
        <f aca="true" t="shared" si="9" ref="G134:G142">ROUND((F134-E134),2)</f>
        <v>1.56</v>
      </c>
      <c r="H134" s="30">
        <f aca="true" t="shared" si="10" ref="H134:H142">ROUND((((E134*10^-7)+(F134*10^-6.45))/((10^-7)+(10^-6.45))),2)</f>
        <v>56.34</v>
      </c>
      <c r="I134" s="6"/>
    </row>
    <row r="135" spans="1:9" ht="15.75">
      <c r="A135" s="1"/>
      <c r="B135" s="1"/>
      <c r="C135" s="13"/>
      <c r="D135" s="13" t="s">
        <v>71</v>
      </c>
      <c r="E135" s="33">
        <v>28.9</v>
      </c>
      <c r="F135" s="33">
        <v>31.25</v>
      </c>
      <c r="G135" s="30">
        <f t="shared" si="9"/>
        <v>2.35</v>
      </c>
      <c r="H135" s="30">
        <f t="shared" si="10"/>
        <v>30.73</v>
      </c>
      <c r="I135" s="6"/>
    </row>
    <row r="136" spans="1:9" ht="15.75">
      <c r="A136" s="1"/>
      <c r="B136" s="1"/>
      <c r="C136" s="13"/>
      <c r="D136" s="13" t="s">
        <v>72</v>
      </c>
      <c r="E136" s="33">
        <v>131.04</v>
      </c>
      <c r="F136" s="33">
        <v>135.25</v>
      </c>
      <c r="G136" s="30">
        <f t="shared" si="9"/>
        <v>4.21</v>
      </c>
      <c r="H136" s="30">
        <f t="shared" si="10"/>
        <v>134.32</v>
      </c>
      <c r="I136" s="6"/>
    </row>
    <row r="137" spans="1:9" ht="15.75">
      <c r="A137" s="1"/>
      <c r="B137" s="1"/>
      <c r="C137" s="13"/>
      <c r="D137" s="11" t="s">
        <v>79</v>
      </c>
      <c r="E137" s="33">
        <v>120.25</v>
      </c>
      <c r="F137" s="33">
        <v>119.95</v>
      </c>
      <c r="G137" s="30">
        <f t="shared" si="9"/>
        <v>-0.3</v>
      </c>
      <c r="H137" s="30">
        <f t="shared" si="10"/>
        <v>120.02</v>
      </c>
      <c r="I137" s="6"/>
    </row>
    <row r="138" spans="1:9" ht="15">
      <c r="A138" s="1"/>
      <c r="B138" s="1"/>
      <c r="C138" s="13"/>
      <c r="D138" s="13" t="s">
        <v>48</v>
      </c>
      <c r="E138" s="33">
        <v>136.55</v>
      </c>
      <c r="F138" s="33">
        <v>139.17</v>
      </c>
      <c r="G138" s="30">
        <f t="shared" si="9"/>
        <v>2.62</v>
      </c>
      <c r="H138" s="30">
        <f t="shared" si="10"/>
        <v>138.59</v>
      </c>
      <c r="I138" s="6"/>
    </row>
    <row r="139" spans="1:9" ht="15">
      <c r="A139" s="1"/>
      <c r="B139" s="1"/>
      <c r="C139" s="13"/>
      <c r="D139" s="13" t="s">
        <v>10</v>
      </c>
      <c r="E139" s="33">
        <v>174.75</v>
      </c>
      <c r="F139" s="33">
        <v>176.24</v>
      </c>
      <c r="G139" s="30">
        <f t="shared" si="9"/>
        <v>1.49</v>
      </c>
      <c r="H139" s="30">
        <f t="shared" si="10"/>
        <v>175.91</v>
      </c>
      <c r="I139" s="6"/>
    </row>
    <row r="140" spans="1:11" ht="15">
      <c r="A140" s="1"/>
      <c r="B140" s="1"/>
      <c r="C140" s="13" t="s">
        <v>17</v>
      </c>
      <c r="D140" s="11" t="s">
        <v>18</v>
      </c>
      <c r="E140" s="33">
        <v>117.93</v>
      </c>
      <c r="F140" s="33">
        <v>119.73</v>
      </c>
      <c r="G140" s="30">
        <f t="shared" si="9"/>
        <v>1.8</v>
      </c>
      <c r="H140" s="30">
        <f t="shared" si="10"/>
        <v>119.33</v>
      </c>
      <c r="I140" s="6"/>
      <c r="K140" t="s">
        <v>125</v>
      </c>
    </row>
    <row r="141" spans="1:11" ht="15">
      <c r="A141" s="1"/>
      <c r="B141" s="1"/>
      <c r="C141" s="13"/>
      <c r="D141" s="11" t="s">
        <v>49</v>
      </c>
      <c r="E141" s="33">
        <v>175.8</v>
      </c>
      <c r="F141" s="33">
        <v>231.3</v>
      </c>
      <c r="G141" s="37">
        <v>55.5</v>
      </c>
      <c r="H141" s="30">
        <f t="shared" si="10"/>
        <v>219.1</v>
      </c>
      <c r="I141" s="6"/>
      <c r="K141" t="s">
        <v>131</v>
      </c>
    </row>
    <row r="142" spans="1:11" ht="15">
      <c r="A142" s="1"/>
      <c r="B142" s="1"/>
      <c r="C142" s="13"/>
      <c r="D142" s="11" t="s">
        <v>50</v>
      </c>
      <c r="E142" s="33">
        <v>173.1</v>
      </c>
      <c r="F142" s="33">
        <v>181.1</v>
      </c>
      <c r="G142" s="37">
        <f t="shared" si="9"/>
        <v>8</v>
      </c>
      <c r="H142" s="30">
        <f t="shared" si="10"/>
        <v>179.34</v>
      </c>
      <c r="I142" s="6"/>
      <c r="K142" t="s">
        <v>132</v>
      </c>
    </row>
    <row r="143" spans="1:9" ht="15">
      <c r="A143" s="1"/>
      <c r="B143" s="1"/>
      <c r="C143" s="13"/>
      <c r="D143" s="13"/>
      <c r="E143" s="8"/>
      <c r="F143" s="8"/>
      <c r="G143" s="8"/>
      <c r="H143" s="8"/>
      <c r="I143" s="6"/>
    </row>
    <row r="144" spans="1:9" ht="15">
      <c r="A144" s="1"/>
      <c r="B144" s="1" t="s">
        <v>44</v>
      </c>
      <c r="C144" s="5" t="s">
        <v>8</v>
      </c>
      <c r="D144" s="5" t="s">
        <v>12</v>
      </c>
      <c r="E144" s="8">
        <v>8.55</v>
      </c>
      <c r="F144" s="8"/>
      <c r="G144" s="8"/>
      <c r="H144" s="8"/>
      <c r="I144" s="6"/>
    </row>
    <row r="145" spans="1:9" ht="15.75">
      <c r="A145" s="1"/>
      <c r="B145" s="1"/>
      <c r="C145" s="5"/>
      <c r="D145" s="5" t="s">
        <v>82</v>
      </c>
      <c r="E145" s="8">
        <v>3.94</v>
      </c>
      <c r="F145" s="8">
        <v>3.88</v>
      </c>
      <c r="G145" s="6">
        <f>ROUND((F145-E145),2)</f>
        <v>-0.06</v>
      </c>
      <c r="H145" s="6">
        <f>ROUND((((E145*10^-7)+(F145*10^-6.45))/((10^-7)+(10^-6.45))),2)</f>
        <v>3.89</v>
      </c>
      <c r="I145" s="6"/>
    </row>
    <row r="146" spans="1:9" ht="15.75">
      <c r="A146" s="1"/>
      <c r="B146" s="1"/>
      <c r="C146" s="13" t="s">
        <v>9</v>
      </c>
      <c r="D146" s="5" t="s">
        <v>15</v>
      </c>
      <c r="E146" s="33">
        <v>44.96</v>
      </c>
      <c r="F146" s="33">
        <v>45.03</v>
      </c>
      <c r="G146" s="30">
        <f>ROUND((F146-E146),2)</f>
        <v>0.07</v>
      </c>
      <c r="H146" s="30">
        <f>ROUND((((E146*10^-7)+(F146*10^-6.45))/((10^-7)+(10^-6.45))),2)</f>
        <v>45.01</v>
      </c>
      <c r="I146" s="6"/>
    </row>
    <row r="147" spans="1:9" ht="15">
      <c r="A147" s="1"/>
      <c r="B147" s="1"/>
      <c r="C147" s="13"/>
      <c r="D147" s="13" t="s">
        <v>10</v>
      </c>
      <c r="E147" s="33">
        <v>176.31</v>
      </c>
      <c r="F147" s="33">
        <v>176.89</v>
      </c>
      <c r="G147" s="30">
        <f>ROUND((F147-E147),2)</f>
        <v>0.58</v>
      </c>
      <c r="H147" s="30">
        <f>ROUND((((E147*10^-7)+(F147*10^-6.45))/((10^-7)+(10^-6.45))),2)</f>
        <v>176.76</v>
      </c>
      <c r="I147" s="6"/>
    </row>
    <row r="148" spans="1:11" ht="15">
      <c r="A148" s="1"/>
      <c r="B148" s="1"/>
      <c r="C148" s="13" t="s">
        <v>17</v>
      </c>
      <c r="D148" s="13" t="s">
        <v>18</v>
      </c>
      <c r="E148" s="33">
        <v>111.03</v>
      </c>
      <c r="F148" s="33">
        <v>111.5</v>
      </c>
      <c r="G148" s="30">
        <f>ROUND((F148-E148),2)</f>
        <v>0.47</v>
      </c>
      <c r="H148" s="30">
        <f>ROUND((((E148*10^-7)+(F148*10^-6.45))/((10^-7)+(10^-6.45))),2)</f>
        <v>111.4</v>
      </c>
      <c r="I148" s="6"/>
      <c r="K148" t="s">
        <v>124</v>
      </c>
    </row>
    <row r="149" spans="1:9" ht="15">
      <c r="A149" s="1"/>
      <c r="B149" s="1"/>
      <c r="C149" s="13"/>
      <c r="D149" s="13"/>
      <c r="E149" s="8"/>
      <c r="F149" s="8"/>
      <c r="G149" s="8"/>
      <c r="H149" s="8"/>
      <c r="I149" s="6"/>
    </row>
    <row r="150" spans="1:9" ht="15">
      <c r="A150" s="1"/>
      <c r="B150" s="1" t="s">
        <v>66</v>
      </c>
      <c r="C150" s="13" t="s">
        <v>8</v>
      </c>
      <c r="D150" s="13" t="s">
        <v>67</v>
      </c>
      <c r="E150" s="8">
        <v>7.09</v>
      </c>
      <c r="F150" s="8">
        <v>7.09</v>
      </c>
      <c r="G150" s="6">
        <f>ROUND((F150-E150),2)</f>
        <v>0</v>
      </c>
      <c r="H150" s="6">
        <f>ROUND((((E150*10^-7)+(F150*10^-6.45))/((10^-7)+(10^-6.45))),2)</f>
        <v>7.09</v>
      </c>
      <c r="I150" s="6"/>
    </row>
    <row r="151" spans="1:9" ht="15">
      <c r="A151" s="1"/>
      <c r="B151" s="1"/>
      <c r="C151" s="13"/>
      <c r="D151" s="13" t="s">
        <v>68</v>
      </c>
      <c r="E151" s="8">
        <v>7.53</v>
      </c>
      <c r="F151" s="8">
        <v>7.42</v>
      </c>
      <c r="G151" s="6">
        <f>ROUND((F151-E151),2)</f>
        <v>-0.11</v>
      </c>
      <c r="H151" s="6">
        <f>ROUND((((E151*10^-7)+(F151*10^-6.45))/((10^-7)+(10^-6.45))),2)</f>
        <v>7.44</v>
      </c>
      <c r="I151" s="6"/>
    </row>
    <row r="152" spans="1:8" ht="15">
      <c r="A152" s="1"/>
      <c r="B152" s="1"/>
      <c r="C152" s="13" t="s">
        <v>17</v>
      </c>
      <c r="D152" s="13" t="s">
        <v>18</v>
      </c>
      <c r="E152" s="33">
        <v>107.37</v>
      </c>
      <c r="F152" s="8"/>
      <c r="G152" s="8"/>
      <c r="H152" s="8"/>
    </row>
    <row r="154" spans="1:11" s="18" customFormat="1" ht="15">
      <c r="A154" s="40" t="s">
        <v>0</v>
      </c>
      <c r="B154" s="40" t="s">
        <v>1</v>
      </c>
      <c r="C154" s="40" t="s">
        <v>5</v>
      </c>
      <c r="D154" s="40" t="s">
        <v>6</v>
      </c>
      <c r="E154" s="40" t="s">
        <v>113</v>
      </c>
      <c r="F154" s="40" t="s">
        <v>114</v>
      </c>
      <c r="G154" s="40" t="s">
        <v>115</v>
      </c>
      <c r="H154" s="40" t="s">
        <v>2</v>
      </c>
      <c r="K154" s="40" t="s">
        <v>26</v>
      </c>
    </row>
    <row r="156" spans="1:9" ht="15">
      <c r="A156" s="12" t="s">
        <v>32</v>
      </c>
      <c r="B156" s="13" t="s">
        <v>65</v>
      </c>
      <c r="C156" s="5" t="s">
        <v>8</v>
      </c>
      <c r="D156" s="5" t="s">
        <v>23</v>
      </c>
      <c r="E156" s="4">
        <v>2.06</v>
      </c>
      <c r="F156" s="4">
        <v>2.07</v>
      </c>
      <c r="G156" s="6">
        <f>ROUND((F156-E156),2)</f>
        <v>0.01</v>
      </c>
      <c r="H156" s="6">
        <f>ROUND((((E156*10^-7)+(F156*10^-8.49))/((10^-7)+(10^-8.49))),2)</f>
        <v>2.06</v>
      </c>
      <c r="I156" s="6"/>
    </row>
    <row r="157" spans="1:9" ht="15">
      <c r="A157" s="11"/>
      <c r="B157" s="11"/>
      <c r="C157" s="5" t="s">
        <v>9</v>
      </c>
      <c r="D157" s="5" t="s">
        <v>23</v>
      </c>
      <c r="E157" s="34">
        <v>24.42</v>
      </c>
      <c r="F157" s="34">
        <v>24.49</v>
      </c>
      <c r="G157" s="30">
        <f>ROUND((F157-E157),2)</f>
        <v>0.07</v>
      </c>
      <c r="H157" s="30">
        <f>ROUND((((E157*10^-7)+(F157*10^-8.49))/((10^-7)+(10^-8.49))),2)</f>
        <v>24.42</v>
      </c>
      <c r="I157" s="6"/>
    </row>
    <row r="158" spans="1:9" ht="15">
      <c r="A158" s="5"/>
      <c r="B158" s="5"/>
      <c r="C158" s="5"/>
      <c r="D158" s="5" t="s">
        <v>10</v>
      </c>
      <c r="E158" s="34">
        <v>177.54</v>
      </c>
      <c r="F158" s="34">
        <v>177.59</v>
      </c>
      <c r="G158" s="30">
        <f>ROUND((F158-E158),2)</f>
        <v>0.05</v>
      </c>
      <c r="H158" s="30">
        <f>ROUND((((E158*10^-7)+(F158*10^-8.49))/((10^-7)+(10^-8.49))),2)</f>
        <v>177.54</v>
      </c>
      <c r="I158" s="6"/>
    </row>
    <row r="159" spans="1:9" ht="15">
      <c r="A159" s="5" t="s">
        <v>90</v>
      </c>
      <c r="B159" s="5"/>
      <c r="C159" s="5"/>
      <c r="D159" s="5"/>
      <c r="E159" s="4"/>
      <c r="F159" s="4"/>
      <c r="G159" s="4"/>
      <c r="H159" s="4"/>
      <c r="I159" s="6"/>
    </row>
    <row r="160" spans="2:9" ht="15">
      <c r="B160" s="5" t="s">
        <v>43</v>
      </c>
      <c r="C160" s="5" t="s">
        <v>8</v>
      </c>
      <c r="D160" s="5" t="s">
        <v>12</v>
      </c>
      <c r="E160" s="4">
        <v>8.32</v>
      </c>
      <c r="F160" s="4"/>
      <c r="G160" s="4"/>
      <c r="H160" s="4"/>
      <c r="I160" s="6"/>
    </row>
    <row r="161" spans="2:9" ht="15.75">
      <c r="B161" s="5"/>
      <c r="C161" s="5"/>
      <c r="D161" s="5" t="s">
        <v>81</v>
      </c>
      <c r="E161" s="4">
        <v>3.98</v>
      </c>
      <c r="F161" s="4">
        <v>3.97</v>
      </c>
      <c r="G161" s="6">
        <f>ROUND((F161-E161),2)</f>
        <v>-0.01</v>
      </c>
      <c r="H161" s="6">
        <f>ROUND((((E161*10^-7)+(F161*10^-8.49))/((10^-7)+(10^-8.49))),2)</f>
        <v>3.98</v>
      </c>
      <c r="I161" s="6"/>
    </row>
    <row r="162" spans="2:9" ht="15.75">
      <c r="B162" s="5"/>
      <c r="C162" s="13" t="s">
        <v>9</v>
      </c>
      <c r="D162" s="5" t="s">
        <v>15</v>
      </c>
      <c r="E162" s="34">
        <v>45.38</v>
      </c>
      <c r="F162" s="34">
        <v>45.4</v>
      </c>
      <c r="G162" s="30">
        <f>ROUND((F162-E162),2)</f>
        <v>0.02</v>
      </c>
      <c r="H162" s="30">
        <f>ROUND((((E162*10^-7)+(F162*10^-8.49))/((10^-7)+(10^-8.49))),2)</f>
        <v>45.38</v>
      </c>
      <c r="I162" s="6"/>
    </row>
    <row r="163" spans="2:9" ht="15">
      <c r="B163" s="5"/>
      <c r="C163" s="13"/>
      <c r="D163" s="13" t="s">
        <v>10</v>
      </c>
      <c r="E163" s="34">
        <v>174.6</v>
      </c>
      <c r="F163" s="34">
        <v>174.22</v>
      </c>
      <c r="G163" s="30">
        <f>ROUND((F163-E163),2)</f>
        <v>-0.38</v>
      </c>
      <c r="H163" s="30">
        <f>ROUND((((E163*10^-7)+(F163*10^-8.49))/((10^-7)+(10^-8.49))),2)</f>
        <v>174.59</v>
      </c>
      <c r="I163" s="6"/>
    </row>
    <row r="164" spans="2:11" ht="15">
      <c r="B164" s="5"/>
      <c r="C164" s="13" t="s">
        <v>17</v>
      </c>
      <c r="D164" s="13" t="s">
        <v>18</v>
      </c>
      <c r="E164" s="34">
        <v>114.34</v>
      </c>
      <c r="F164" s="34">
        <v>114.7</v>
      </c>
      <c r="G164" s="30">
        <f>ROUND((F164-E164),2)</f>
        <v>0.36</v>
      </c>
      <c r="H164" s="30">
        <f>ROUND((((E164*10^-7)+(F164*10^-8.49))/((10^-7)+(10^-8.49))),2)</f>
        <v>114.35</v>
      </c>
      <c r="I164" s="6"/>
      <c r="K164" t="s">
        <v>125</v>
      </c>
    </row>
    <row r="165" spans="2:9" ht="15">
      <c r="B165" s="5"/>
      <c r="C165" s="5"/>
      <c r="D165" s="5"/>
      <c r="E165" s="4"/>
      <c r="F165" s="4"/>
      <c r="G165" s="4"/>
      <c r="H165" s="4"/>
      <c r="I165" s="6"/>
    </row>
    <row r="166" spans="1:9" ht="15">
      <c r="A166" s="5"/>
      <c r="B166" s="5" t="s">
        <v>33</v>
      </c>
      <c r="C166" s="5" t="s">
        <v>8</v>
      </c>
      <c r="D166" s="5" t="s">
        <v>12</v>
      </c>
      <c r="E166" s="4">
        <v>8.48</v>
      </c>
      <c r="F166" s="4"/>
      <c r="G166" s="4"/>
      <c r="H166" s="4"/>
      <c r="I166" s="6"/>
    </row>
    <row r="167" spans="2:9" ht="15.75">
      <c r="B167" s="5"/>
      <c r="C167" s="5"/>
      <c r="D167" s="5" t="s">
        <v>14</v>
      </c>
      <c r="E167" s="4">
        <v>4.56</v>
      </c>
      <c r="F167" s="4">
        <v>4.28</v>
      </c>
      <c r="G167" s="6">
        <f>ROUND((F167-E167),2)</f>
        <v>-0.28</v>
      </c>
      <c r="H167" s="6">
        <f>ROUND((((E167*10^-7)+(F167*10^-8.49))/((10^-7)+(10^-8.49))),2)</f>
        <v>4.55</v>
      </c>
      <c r="I167" s="6"/>
    </row>
    <row r="168" spans="2:9" ht="15.75">
      <c r="B168" s="5"/>
      <c r="C168" s="5"/>
      <c r="D168" s="22" t="s">
        <v>89</v>
      </c>
      <c r="E168" s="4">
        <v>2.97</v>
      </c>
      <c r="F168" s="4">
        <v>2.88</v>
      </c>
      <c r="G168" s="6">
        <f>ROUND((F168-E168),2)</f>
        <v>-0.09</v>
      </c>
      <c r="H168" s="6">
        <f>ROUND((((E168*10^-7)+(F168*10^-8.49))/((10^-7)+(10^-8.49))),2)</f>
        <v>2.97</v>
      </c>
      <c r="I168" s="6"/>
    </row>
    <row r="169" spans="1:11" ht="15.75">
      <c r="A169" s="5"/>
      <c r="B169" s="5"/>
      <c r="C169" s="5"/>
      <c r="D169" s="5" t="s">
        <v>45</v>
      </c>
      <c r="E169" s="14" t="s">
        <v>137</v>
      </c>
      <c r="F169" s="4"/>
      <c r="G169" s="4"/>
      <c r="H169" s="4"/>
      <c r="I169" s="6"/>
      <c r="K169" t="s">
        <v>138</v>
      </c>
    </row>
    <row r="170" spans="2:9" ht="15.75">
      <c r="B170" s="5"/>
      <c r="C170" s="5" t="s">
        <v>9</v>
      </c>
      <c r="D170" s="5" t="s">
        <v>15</v>
      </c>
      <c r="E170" s="34">
        <v>58.46</v>
      </c>
      <c r="F170" s="34">
        <v>60.57</v>
      </c>
      <c r="G170" s="30">
        <f>ROUND((F170-E170),2)</f>
        <v>2.11</v>
      </c>
      <c r="H170" s="30">
        <f>ROUND((((E170*10^-7)+(F170*10^-8.49))/((10^-7)+(10^-8.49))),2)</f>
        <v>58.53</v>
      </c>
      <c r="I170" s="6"/>
    </row>
    <row r="171" spans="2:9" ht="15.75">
      <c r="B171" s="5"/>
      <c r="C171" s="5"/>
      <c r="D171" s="5" t="s">
        <v>24</v>
      </c>
      <c r="E171" s="34">
        <v>27.99</v>
      </c>
      <c r="F171" s="34">
        <v>29.66</v>
      </c>
      <c r="G171" s="30">
        <f>ROUND((F171-E171),2)</f>
        <v>1.67</v>
      </c>
      <c r="H171" s="30">
        <f>ROUND((((E171*10^-7)+(F171*10^-8.49))/((10^-7)+(10^-8.49))),2)</f>
        <v>28.04</v>
      </c>
      <c r="I171" s="6"/>
    </row>
    <row r="172" spans="2:9" ht="15">
      <c r="B172" s="5"/>
      <c r="C172" s="5"/>
      <c r="D172" s="5" t="s">
        <v>10</v>
      </c>
      <c r="E172" s="34">
        <v>175.01</v>
      </c>
      <c r="F172" s="34">
        <v>176.94</v>
      </c>
      <c r="G172" s="30">
        <f>ROUND((F172-E172),2)</f>
        <v>1.93</v>
      </c>
      <c r="H172" s="30">
        <f>ROUND((((E172*10^-7)+(F172*10^-8.49))/((10^-7)+(10^-8.49))),2)</f>
        <v>175.07</v>
      </c>
      <c r="I172" s="6"/>
    </row>
    <row r="173" spans="1:11" ht="15">
      <c r="A173" s="5"/>
      <c r="B173" s="5"/>
      <c r="C173" s="13" t="s">
        <v>17</v>
      </c>
      <c r="D173" s="13" t="s">
        <v>18</v>
      </c>
      <c r="E173" s="34">
        <v>118.65</v>
      </c>
      <c r="F173" s="34">
        <v>122.2</v>
      </c>
      <c r="G173" s="30">
        <f>ROUND((F173-E173),2)</f>
        <v>3.55</v>
      </c>
      <c r="H173" s="30">
        <f>ROUND((((E173*10^-7)+(F173*10^-8.49))/((10^-7)+(10^-8.49))),2)</f>
        <v>118.76</v>
      </c>
      <c r="I173" s="6"/>
      <c r="K173" t="s">
        <v>126</v>
      </c>
    </row>
    <row r="174" spans="2:9" ht="15">
      <c r="B174" s="5"/>
      <c r="C174" s="5"/>
      <c r="D174" s="5"/>
      <c r="E174" s="4"/>
      <c r="F174" s="4"/>
      <c r="G174" s="4"/>
      <c r="H174" s="4"/>
      <c r="I174" s="6"/>
    </row>
    <row r="175" spans="2:9" ht="15">
      <c r="B175" s="5" t="s">
        <v>44</v>
      </c>
      <c r="C175" s="5" t="s">
        <v>8</v>
      </c>
      <c r="D175" s="5" t="s">
        <v>12</v>
      </c>
      <c r="E175" s="4">
        <v>8.58</v>
      </c>
      <c r="F175" s="4"/>
      <c r="G175" s="4"/>
      <c r="H175" s="4"/>
      <c r="I175" s="6"/>
    </row>
    <row r="176" spans="2:9" ht="15.75">
      <c r="B176" s="5"/>
      <c r="C176" s="5"/>
      <c r="D176" s="5" t="s">
        <v>82</v>
      </c>
      <c r="E176" s="4">
        <v>3.93</v>
      </c>
      <c r="F176" s="4">
        <v>3.92</v>
      </c>
      <c r="G176" s="6">
        <f>ROUND((F176-E176),2)</f>
        <v>-0.01</v>
      </c>
      <c r="H176" s="6">
        <f>ROUND((((E176*10^-7)+(F176*10^-8.49))/((10^-7)+(10^-8.49))),2)</f>
        <v>3.93</v>
      </c>
      <c r="I176" s="6"/>
    </row>
    <row r="177" spans="2:9" ht="15.75">
      <c r="B177" s="5"/>
      <c r="C177" s="13" t="s">
        <v>9</v>
      </c>
      <c r="D177" s="5" t="s">
        <v>15</v>
      </c>
      <c r="E177" s="34">
        <v>44.96</v>
      </c>
      <c r="F177" s="34">
        <v>45.08</v>
      </c>
      <c r="G177" s="30">
        <f>ROUND((F177-E177),2)</f>
        <v>0.12</v>
      </c>
      <c r="H177" s="30">
        <f>ROUND((((E177*10^-7)+(F177*10^-8.49))/((10^-7)+(10^-8.49))),2)</f>
        <v>44.96</v>
      </c>
      <c r="I177" s="6"/>
    </row>
    <row r="178" spans="2:9" ht="15">
      <c r="B178" s="5"/>
      <c r="C178" s="13"/>
      <c r="D178" s="13" t="s">
        <v>10</v>
      </c>
      <c r="E178" s="34">
        <v>176.63</v>
      </c>
      <c r="F178" s="34">
        <v>177.13</v>
      </c>
      <c r="G178" s="30">
        <f>ROUND((F178-E178),2)</f>
        <v>0.5</v>
      </c>
      <c r="H178" s="30">
        <f>ROUND((((E178*10^-7)+(F178*10^-8.49))/((10^-7)+(10^-8.49))),2)</f>
        <v>176.65</v>
      </c>
      <c r="I178" s="6"/>
    </row>
    <row r="179" spans="2:11" ht="15">
      <c r="B179" s="5"/>
      <c r="C179" s="5" t="s">
        <v>17</v>
      </c>
      <c r="D179" s="5" t="s">
        <v>18</v>
      </c>
      <c r="E179" s="34">
        <v>112.41</v>
      </c>
      <c r="F179" s="34">
        <v>112.97999999999999</v>
      </c>
      <c r="G179" s="30">
        <f>ROUND((F179-E179),2)</f>
        <v>0.57</v>
      </c>
      <c r="H179" s="30">
        <f>ROUND((((E179*10^-7)+(F179*10^-8.49))/((10^-7)+(10^-8.49))),2)</f>
        <v>112.43</v>
      </c>
      <c r="I179" s="6"/>
      <c r="K179" t="s">
        <v>128</v>
      </c>
    </row>
    <row r="180" spans="2:8" ht="15">
      <c r="B180" s="5"/>
      <c r="C180" s="5"/>
      <c r="D180" s="5"/>
      <c r="E180" s="4"/>
      <c r="F180" s="4"/>
      <c r="G180" s="4"/>
      <c r="H180" s="4"/>
    </row>
    <row r="181" spans="2:8" ht="15">
      <c r="B181" s="13" t="s">
        <v>66</v>
      </c>
      <c r="C181" s="13" t="s">
        <v>8</v>
      </c>
      <c r="D181" s="13" t="s">
        <v>67</v>
      </c>
      <c r="E181" s="4">
        <v>7.09</v>
      </c>
      <c r="F181" s="6">
        <v>7.09</v>
      </c>
      <c r="G181" s="4">
        <v>0</v>
      </c>
      <c r="H181" s="6">
        <f>ROUND((((E181*10^-7)+(F181*10^-8.49))/((10^-7)+(10^-8.49))),2)</f>
        <v>7.09</v>
      </c>
    </row>
    <row r="182" spans="2:8" ht="15">
      <c r="B182" s="13"/>
      <c r="C182" s="13"/>
      <c r="D182" s="13" t="s">
        <v>68</v>
      </c>
      <c r="E182" s="4">
        <v>7.46</v>
      </c>
      <c r="F182" s="13">
        <v>7.5</v>
      </c>
      <c r="G182" s="6">
        <f>ROUND((F182-E182),2)</f>
        <v>0.04</v>
      </c>
      <c r="H182" s="6">
        <f>ROUND((((E182*10^-7)+(F182*10^-8.49))/((10^-7)+(10^-8.49))),2)</f>
        <v>7.46</v>
      </c>
    </row>
    <row r="183" spans="2:8" ht="15">
      <c r="B183" s="13"/>
      <c r="C183" s="13" t="s">
        <v>17</v>
      </c>
      <c r="D183" s="13" t="s">
        <v>18</v>
      </c>
      <c r="E183" s="34">
        <v>107.3</v>
      </c>
      <c r="F183" s="4"/>
      <c r="G183" s="4"/>
      <c r="H183" s="4"/>
    </row>
    <row r="186" spans="1:11" s="18" customFormat="1" ht="15">
      <c r="A186" s="40" t="s">
        <v>0</v>
      </c>
      <c r="B186" s="40" t="s">
        <v>1</v>
      </c>
      <c r="C186" s="40" t="s">
        <v>5</v>
      </c>
      <c r="D186" s="40" t="s">
        <v>6</v>
      </c>
      <c r="E186" s="40" t="s">
        <v>113</v>
      </c>
      <c r="F186" s="40" t="s">
        <v>114</v>
      </c>
      <c r="G186" s="40" t="s">
        <v>115</v>
      </c>
      <c r="H186" s="40" t="s">
        <v>2</v>
      </c>
      <c r="K186" s="40" t="s">
        <v>26</v>
      </c>
    </row>
    <row r="188" spans="1:8" ht="15">
      <c r="A188" s="25" t="s">
        <v>41</v>
      </c>
      <c r="B188" s="22" t="s">
        <v>65</v>
      </c>
      <c r="C188" s="22" t="s">
        <v>8</v>
      </c>
      <c r="D188" s="22" t="s">
        <v>23</v>
      </c>
      <c r="E188" s="4">
        <v>2.01</v>
      </c>
      <c r="F188" s="4">
        <v>2.03</v>
      </c>
      <c r="G188" s="6">
        <f>ROUND((F188-E188),2)</f>
        <v>0.02</v>
      </c>
      <c r="H188" s="6">
        <f>ROUND((((E188*10^-7)+(F188*10^-9.76))/((10^-7)+(10^-9.76))),2)</f>
        <v>2.01</v>
      </c>
    </row>
    <row r="189" spans="1:8" ht="15">
      <c r="A189" s="22"/>
      <c r="B189" s="22"/>
      <c r="C189" s="22" t="s">
        <v>9</v>
      </c>
      <c r="D189" s="22" t="s">
        <v>23</v>
      </c>
      <c r="E189" s="34">
        <v>24.39</v>
      </c>
      <c r="F189" s="34">
        <v>24.47</v>
      </c>
      <c r="G189" s="30">
        <f>ROUND((F189-E189),2)</f>
        <v>0.08</v>
      </c>
      <c r="H189" s="30">
        <f>ROUND((((E189*10^-7)+(F189*10^-9.76))/((10^-7)+(10^-9.76))),2)</f>
        <v>24.39</v>
      </c>
    </row>
    <row r="190" spans="1:8" ht="15">
      <c r="A190" s="5" t="s">
        <v>100</v>
      </c>
      <c r="B190" s="22"/>
      <c r="C190" s="22"/>
      <c r="D190" s="22" t="s">
        <v>10</v>
      </c>
      <c r="E190" s="34">
        <v>177.29</v>
      </c>
      <c r="F190" s="34">
        <v>177.4</v>
      </c>
      <c r="G190" s="30">
        <f>ROUND((F190-E190),2)</f>
        <v>0.11</v>
      </c>
      <c r="H190" s="30">
        <f>ROUND((((E190*10^-7)+(F190*10^-9.76))/((10^-7)+(10^-9.76))),2)</f>
        <v>177.29</v>
      </c>
    </row>
    <row r="191" spans="1:8" ht="15">
      <c r="A191" s="22"/>
      <c r="B191" s="22"/>
      <c r="C191" s="22"/>
      <c r="D191" s="22"/>
      <c r="E191" s="4"/>
      <c r="F191" s="4"/>
      <c r="G191" s="4"/>
      <c r="H191" s="4"/>
    </row>
    <row r="192" spans="1:8" ht="15">
      <c r="A192" s="22"/>
      <c r="B192" s="22" t="s">
        <v>43</v>
      </c>
      <c r="C192" s="22" t="s">
        <v>8</v>
      </c>
      <c r="D192" s="22" t="s">
        <v>12</v>
      </c>
      <c r="E192" s="4">
        <v>8.21</v>
      </c>
      <c r="F192" s="4"/>
      <c r="G192" s="4"/>
      <c r="H192" s="4"/>
    </row>
    <row r="193" spans="1:8" ht="15.75">
      <c r="A193" s="22"/>
      <c r="B193" s="22"/>
      <c r="C193" s="22"/>
      <c r="D193" s="22" t="s">
        <v>92</v>
      </c>
      <c r="E193" s="4">
        <v>3.85</v>
      </c>
      <c r="F193" s="4">
        <v>3.87</v>
      </c>
      <c r="G193" s="6">
        <f>ROUND((F193-E193),2)</f>
        <v>0.02</v>
      </c>
      <c r="H193" s="6">
        <f>ROUND((((E193*10^-7)+(F193*10^-9.76))/((10^-7)+(10^-9.76))),2)</f>
        <v>3.85</v>
      </c>
    </row>
    <row r="194" spans="1:8" ht="15.75">
      <c r="A194" s="22"/>
      <c r="B194" s="22"/>
      <c r="C194" s="22" t="s">
        <v>9</v>
      </c>
      <c r="D194" s="22" t="s">
        <v>93</v>
      </c>
      <c r="E194" s="34">
        <v>45.24</v>
      </c>
      <c r="F194" s="34">
        <v>45.28</v>
      </c>
      <c r="G194" s="30">
        <f>ROUND((F194-E194),2)</f>
        <v>0.04</v>
      </c>
      <c r="H194" s="30">
        <f>ROUND((((E194*10^-7)+(F194*10^-9.76))/((10^-7)+(10^-9.76))),2)</f>
        <v>45.24</v>
      </c>
    </row>
    <row r="195" spans="1:8" ht="15">
      <c r="A195" s="22"/>
      <c r="B195" s="22"/>
      <c r="C195" s="22"/>
      <c r="D195" s="22" t="s">
        <v>10</v>
      </c>
      <c r="E195" s="34">
        <v>174.24</v>
      </c>
      <c r="F195" s="34">
        <v>174.2</v>
      </c>
      <c r="G195" s="30">
        <f>ROUND((F195-E195),2)</f>
        <v>-0.04</v>
      </c>
      <c r="H195" s="30">
        <f>ROUND((((E195*10^-7)+(F195*10^-9.76))/((10^-7)+(10^-9.76))),2)</f>
        <v>174.24</v>
      </c>
    </row>
    <row r="196" spans="1:11" ht="15">
      <c r="A196" s="22"/>
      <c r="B196" s="22"/>
      <c r="C196" s="22" t="s">
        <v>17</v>
      </c>
      <c r="D196" s="22" t="s">
        <v>18</v>
      </c>
      <c r="E196" s="34">
        <v>114.13</v>
      </c>
      <c r="F196" s="34">
        <v>114.33</v>
      </c>
      <c r="G196" s="30">
        <f>ROUND((F196-E196),2)</f>
        <v>0.2</v>
      </c>
      <c r="H196" s="30">
        <f>ROUND((((E196*10^-7)+(F196*10^-9.76))/((10^-7)+(10^-9.76))),2)</f>
        <v>114.13</v>
      </c>
      <c r="I196" s="6"/>
      <c r="K196" s="1" t="s">
        <v>126</v>
      </c>
    </row>
    <row r="197" spans="1:9" ht="15">
      <c r="A197" s="22"/>
      <c r="B197" s="22"/>
      <c r="C197" s="22"/>
      <c r="D197" s="22"/>
      <c r="E197" s="4"/>
      <c r="F197" s="4"/>
      <c r="G197" s="4"/>
      <c r="H197" s="4"/>
      <c r="I197" s="6"/>
    </row>
    <row r="198" spans="1:9" ht="15">
      <c r="A198" s="22"/>
      <c r="B198" s="22" t="s">
        <v>42</v>
      </c>
      <c r="C198" s="22" t="s">
        <v>8</v>
      </c>
      <c r="D198" s="22" t="s">
        <v>12</v>
      </c>
      <c r="E198" s="4">
        <v>8.16</v>
      </c>
      <c r="F198" s="4"/>
      <c r="G198" s="4"/>
      <c r="H198" s="4"/>
      <c r="I198" s="6"/>
    </row>
    <row r="199" spans="1:9" ht="15.75">
      <c r="A199" s="22"/>
      <c r="B199" s="22"/>
      <c r="C199" s="22"/>
      <c r="D199" s="22" t="s">
        <v>94</v>
      </c>
      <c r="E199" s="4">
        <v>4.55</v>
      </c>
      <c r="F199" s="4">
        <v>4.49</v>
      </c>
      <c r="G199" s="6">
        <f>ROUND((F199-E199),2)</f>
        <v>-0.06</v>
      </c>
      <c r="H199" s="6">
        <f>ROUND((((E199*10^-7)+(F199*10^-9.76))/((10^-7)+(10^-9.76))),2)</f>
        <v>4.55</v>
      </c>
      <c r="I199" s="6"/>
    </row>
    <row r="200" spans="1:9" ht="15.75">
      <c r="A200" s="22"/>
      <c r="B200" s="22"/>
      <c r="C200" s="22"/>
      <c r="D200" s="22" t="s">
        <v>95</v>
      </c>
      <c r="E200" s="4">
        <v>3.02</v>
      </c>
      <c r="F200" s="4">
        <v>2.94</v>
      </c>
      <c r="G200" s="6">
        <f>ROUND((F200-E200),2)</f>
        <v>-0.08</v>
      </c>
      <c r="H200" s="6">
        <f>ROUND((((E200*10^-7)+(F200*10^-9.76))/((10^-7)+(10^-9.76))),2)</f>
        <v>3.02</v>
      </c>
      <c r="I200" s="6"/>
    </row>
    <row r="201" spans="1:9" ht="15">
      <c r="A201" s="22"/>
      <c r="B201" s="22"/>
      <c r="C201" s="23"/>
      <c r="D201" s="24" t="s">
        <v>37</v>
      </c>
      <c r="E201" s="4">
        <v>7.14</v>
      </c>
      <c r="F201" s="4">
        <v>6.97</v>
      </c>
      <c r="G201" s="6">
        <f>ROUND((F201-E201),2)</f>
        <v>-0.17</v>
      </c>
      <c r="H201" s="6">
        <f>ROUND((((E201*10^-7)+(F201*10^-9.76))/((10^-7)+(10^-9.76))),2)</f>
        <v>7.14</v>
      </c>
      <c r="I201" s="6"/>
    </row>
    <row r="202" spans="1:9" ht="15">
      <c r="A202" s="22"/>
      <c r="B202" s="22"/>
      <c r="C202" s="22"/>
      <c r="D202" s="22" t="s">
        <v>36</v>
      </c>
      <c r="E202" s="4">
        <v>6.85</v>
      </c>
      <c r="F202" s="4">
        <v>6.57</v>
      </c>
      <c r="G202" s="6">
        <f>ROUND((F202-E202),2)</f>
        <v>-0.28</v>
      </c>
      <c r="H202" s="6">
        <f>ROUND((((E202*10^-7)+(F202*10^-9.76))/((10^-7)+(10^-9.76))),2)</f>
        <v>6.85</v>
      </c>
      <c r="I202" s="6"/>
    </row>
    <row r="203" spans="1:11" ht="15.75">
      <c r="A203" s="22"/>
      <c r="B203" s="22"/>
      <c r="C203" s="22"/>
      <c r="D203" s="22" t="s">
        <v>116</v>
      </c>
      <c r="E203" s="14" t="s">
        <v>139</v>
      </c>
      <c r="F203" s="4"/>
      <c r="G203" s="4"/>
      <c r="H203" s="4"/>
      <c r="I203" s="6"/>
      <c r="K203" t="s">
        <v>138</v>
      </c>
    </row>
    <row r="204" spans="1:9" ht="15.75">
      <c r="A204" s="22"/>
      <c r="B204" s="22"/>
      <c r="C204" s="22" t="s">
        <v>9</v>
      </c>
      <c r="D204" s="22" t="s">
        <v>93</v>
      </c>
      <c r="E204" s="34">
        <v>57.95</v>
      </c>
      <c r="F204" s="34">
        <v>58.22</v>
      </c>
      <c r="G204" s="30">
        <f aca="true" t="shared" si="11" ref="G204:G211">ROUND((F204-E204),2)</f>
        <v>0.27</v>
      </c>
      <c r="H204" s="30">
        <f aca="true" t="shared" si="12" ref="H204:H211">ROUND((((E204*10^-7)+(F204*10^-9.76))/((10^-7)+(10^-9.76))),2)</f>
        <v>57.95</v>
      </c>
      <c r="I204" s="6"/>
    </row>
    <row r="205" spans="1:9" ht="15.75">
      <c r="A205" s="22"/>
      <c r="B205" s="22"/>
      <c r="C205" s="22"/>
      <c r="D205" s="22" t="s">
        <v>96</v>
      </c>
      <c r="E205" s="34">
        <v>38.6</v>
      </c>
      <c r="F205" s="34">
        <v>38.66</v>
      </c>
      <c r="G205" s="30">
        <f t="shared" si="11"/>
        <v>0.06</v>
      </c>
      <c r="H205" s="30">
        <f t="shared" si="12"/>
        <v>38.6</v>
      </c>
      <c r="I205" s="6"/>
    </row>
    <row r="206" spans="1:9" ht="15.75">
      <c r="A206" s="22"/>
      <c r="B206" s="22"/>
      <c r="C206" s="22"/>
      <c r="D206" s="22" t="s">
        <v>97</v>
      </c>
      <c r="E206" s="34">
        <v>130.46</v>
      </c>
      <c r="F206" s="34">
        <v>123.77</v>
      </c>
      <c r="G206" s="30">
        <f t="shared" si="11"/>
        <v>-6.69</v>
      </c>
      <c r="H206" s="30">
        <f t="shared" si="12"/>
        <v>130.45</v>
      </c>
      <c r="I206" s="6"/>
    </row>
    <row r="207" spans="1:9" ht="15.75">
      <c r="A207" s="22"/>
      <c r="B207" s="22"/>
      <c r="C207" s="22"/>
      <c r="D207" s="22" t="s">
        <v>98</v>
      </c>
      <c r="E207" s="34">
        <v>133.3</v>
      </c>
      <c r="F207" s="34">
        <v>133.18</v>
      </c>
      <c r="G207" s="30">
        <f t="shared" si="11"/>
        <v>-0.12</v>
      </c>
      <c r="H207" s="30">
        <f t="shared" si="12"/>
        <v>133.3</v>
      </c>
      <c r="I207" s="6"/>
    </row>
    <row r="208" spans="1:9" ht="15">
      <c r="A208" s="22"/>
      <c r="B208" s="22"/>
      <c r="C208" s="22"/>
      <c r="D208" s="22" t="s">
        <v>38</v>
      </c>
      <c r="E208" s="34">
        <v>118.36</v>
      </c>
      <c r="F208" s="34">
        <v>121.65</v>
      </c>
      <c r="G208" s="30">
        <f t="shared" si="11"/>
        <v>3.29</v>
      </c>
      <c r="H208" s="30">
        <f t="shared" si="12"/>
        <v>118.37</v>
      </c>
      <c r="I208" s="6"/>
    </row>
    <row r="209" spans="1:9" ht="15.75">
      <c r="A209" s="22"/>
      <c r="B209" s="22"/>
      <c r="C209" s="22"/>
      <c r="D209" s="22" t="s">
        <v>99</v>
      </c>
      <c r="E209" s="34">
        <v>157.02</v>
      </c>
      <c r="F209" s="34">
        <v>167.37</v>
      </c>
      <c r="G209" s="30">
        <f t="shared" si="11"/>
        <v>10.35</v>
      </c>
      <c r="H209" s="30">
        <f t="shared" si="12"/>
        <v>157.04</v>
      </c>
      <c r="I209" s="6"/>
    </row>
    <row r="210" spans="1:9" ht="15">
      <c r="A210" s="22"/>
      <c r="B210" s="22"/>
      <c r="C210" s="22"/>
      <c r="D210" s="22" t="s">
        <v>10</v>
      </c>
      <c r="E210" s="34">
        <v>176.28</v>
      </c>
      <c r="F210" s="34">
        <v>176.68</v>
      </c>
      <c r="G210" s="30">
        <f t="shared" si="11"/>
        <v>0.4</v>
      </c>
      <c r="H210" s="30">
        <f t="shared" si="12"/>
        <v>176.28</v>
      </c>
      <c r="I210" s="6"/>
    </row>
    <row r="211" spans="1:11" ht="15">
      <c r="A211" s="22"/>
      <c r="B211" s="22"/>
      <c r="C211" s="22" t="s">
        <v>17</v>
      </c>
      <c r="D211" s="22" t="s">
        <v>18</v>
      </c>
      <c r="E211" s="34">
        <v>120.1</v>
      </c>
      <c r="F211" s="34">
        <v>120.72</v>
      </c>
      <c r="G211" s="30">
        <f t="shared" si="11"/>
        <v>0.62</v>
      </c>
      <c r="H211" s="30">
        <f t="shared" si="12"/>
        <v>120.1</v>
      </c>
      <c r="I211" s="6"/>
      <c r="K211" s="1" t="s">
        <v>126</v>
      </c>
    </row>
    <row r="212" spans="1:8" ht="15">
      <c r="A212" s="22"/>
      <c r="B212" s="22"/>
      <c r="C212" s="22"/>
      <c r="D212" s="22"/>
      <c r="E212" s="4"/>
      <c r="F212" s="4"/>
      <c r="G212" s="4"/>
      <c r="H212" s="4"/>
    </row>
    <row r="213" spans="1:8" ht="15">
      <c r="A213" s="22"/>
      <c r="B213" s="22" t="s">
        <v>44</v>
      </c>
      <c r="C213" s="22" t="s">
        <v>8</v>
      </c>
      <c r="D213" s="22" t="s">
        <v>12</v>
      </c>
      <c r="E213" s="4">
        <v>8.44</v>
      </c>
      <c r="F213" s="4"/>
      <c r="G213" s="4"/>
      <c r="H213" s="4"/>
    </row>
    <row r="214" spans="1:8" ht="15.75">
      <c r="A214" s="22"/>
      <c r="B214" s="22"/>
      <c r="C214" s="22"/>
      <c r="D214" s="22" t="s">
        <v>92</v>
      </c>
      <c r="E214" s="4">
        <v>3.82</v>
      </c>
      <c r="F214" s="4">
        <v>3.83</v>
      </c>
      <c r="G214" s="6">
        <f>ROUND((F214-E214),2)</f>
        <v>0.01</v>
      </c>
      <c r="H214" s="6">
        <f>ROUND((((E214*10^-7)+(F214*10^-9.76))/((10^-7)+(10^-9.76))),2)</f>
        <v>3.82</v>
      </c>
    </row>
    <row r="215" spans="1:8" ht="15.75">
      <c r="A215" s="22"/>
      <c r="B215" s="22"/>
      <c r="C215" s="22" t="s">
        <v>9</v>
      </c>
      <c r="D215" s="22" t="s">
        <v>93</v>
      </c>
      <c r="E215" s="34">
        <v>44.95</v>
      </c>
      <c r="F215" s="34">
        <v>45.01</v>
      </c>
      <c r="G215" s="30">
        <f>ROUND((F215-E215),2)</f>
        <v>0.06</v>
      </c>
      <c r="H215" s="30">
        <f>ROUND((((E215*10^-7)+(F215*10^-9.76))/((10^-7)+(10^-9.76))),2)</f>
        <v>44.95</v>
      </c>
    </row>
    <row r="216" spans="1:8" ht="15">
      <c r="A216" s="22"/>
      <c r="B216" s="22"/>
      <c r="C216" s="22"/>
      <c r="D216" s="22" t="s">
        <v>10</v>
      </c>
      <c r="E216" s="34"/>
      <c r="F216" s="34"/>
      <c r="G216" s="34"/>
      <c r="H216" s="4"/>
    </row>
    <row r="217" spans="1:8" ht="15">
      <c r="A217" s="22"/>
      <c r="B217" s="22"/>
      <c r="C217" s="22" t="s">
        <v>17</v>
      </c>
      <c r="D217" s="22" t="s">
        <v>18</v>
      </c>
      <c r="E217" s="34">
        <v>112.4</v>
      </c>
      <c r="F217" s="34"/>
      <c r="G217" s="34"/>
      <c r="H217" s="4"/>
    </row>
    <row r="218" spans="1:8" ht="15">
      <c r="A218" s="22"/>
      <c r="B218" s="22"/>
      <c r="C218" s="22"/>
      <c r="D218" s="22"/>
      <c r="E218" s="4"/>
      <c r="F218" s="4"/>
      <c r="G218" s="4"/>
      <c r="H218" s="4"/>
    </row>
    <row r="219" spans="1:8" ht="15">
      <c r="A219" s="22"/>
      <c r="B219" s="22" t="s">
        <v>66</v>
      </c>
      <c r="C219" s="22" t="s">
        <v>8</v>
      </c>
      <c r="D219" s="22" t="s">
        <v>67</v>
      </c>
      <c r="E219" s="4">
        <v>7.07</v>
      </c>
      <c r="F219" s="4"/>
      <c r="G219" s="4"/>
      <c r="H219" s="4"/>
    </row>
    <row r="220" spans="1:8" ht="15">
      <c r="A220" s="22"/>
      <c r="B220" s="22"/>
      <c r="C220" s="22"/>
      <c r="D220" s="22" t="s">
        <v>68</v>
      </c>
      <c r="E220" s="4">
        <v>7.21</v>
      </c>
      <c r="F220" s="4"/>
      <c r="G220" s="4"/>
      <c r="H220" s="4"/>
    </row>
    <row r="221" spans="1:8" ht="15">
      <c r="A221" s="22"/>
      <c r="B221" s="22"/>
      <c r="C221" s="22" t="s">
        <v>17</v>
      </c>
      <c r="D221" s="22" t="s">
        <v>18</v>
      </c>
      <c r="E221" s="34">
        <v>107.1</v>
      </c>
      <c r="F221" s="4"/>
      <c r="G221" s="4"/>
      <c r="H221" s="4"/>
    </row>
    <row r="223" spans="1:11" s="18" customFormat="1" ht="15">
      <c r="A223" s="40" t="s">
        <v>0</v>
      </c>
      <c r="B223" s="40" t="s">
        <v>1</v>
      </c>
      <c r="C223" s="40" t="s">
        <v>5</v>
      </c>
      <c r="D223" s="40" t="s">
        <v>6</v>
      </c>
      <c r="E223" s="40" t="s">
        <v>113</v>
      </c>
      <c r="F223" s="40" t="s">
        <v>114</v>
      </c>
      <c r="G223" s="40" t="s">
        <v>115</v>
      </c>
      <c r="H223" s="40" t="s">
        <v>2</v>
      </c>
      <c r="K223" s="40" t="s">
        <v>26</v>
      </c>
    </row>
    <row r="225" spans="1:9" ht="15">
      <c r="A225" s="27" t="s">
        <v>34</v>
      </c>
      <c r="B225" s="13" t="s">
        <v>65</v>
      </c>
      <c r="C225" s="13" t="s">
        <v>8</v>
      </c>
      <c r="D225" s="13" t="s">
        <v>23</v>
      </c>
      <c r="E225" s="4">
        <v>2.05</v>
      </c>
      <c r="F225" s="4">
        <v>2.05</v>
      </c>
      <c r="G225" s="6">
        <f>ROUND((F225-E225),2)</f>
        <v>0</v>
      </c>
      <c r="H225" s="6">
        <f>ROUND((((E225*10^-7)+(F225*10^-10.34))/((10^-7)+(10^-10.34))),2)</f>
        <v>2.05</v>
      </c>
      <c r="I225" s="6"/>
    </row>
    <row r="226" spans="1:9" ht="15">
      <c r="A226" s="13"/>
      <c r="B226" s="13"/>
      <c r="C226" s="13" t="s">
        <v>9</v>
      </c>
      <c r="D226" s="13" t="s">
        <v>23</v>
      </c>
      <c r="E226" s="34">
        <v>24.4</v>
      </c>
      <c r="F226" s="34">
        <v>24.4</v>
      </c>
      <c r="G226" s="30">
        <f>ROUND((F226-E226),2)</f>
        <v>0</v>
      </c>
      <c r="H226" s="30">
        <f>ROUND((((E226*10^-7)+(F226*10^-10.34))/((10^-7)+(10^-10.34))),2)</f>
        <v>24.4</v>
      </c>
      <c r="I226" s="6"/>
    </row>
    <row r="227" spans="1:9" ht="15">
      <c r="A227" s="5" t="s">
        <v>119</v>
      </c>
      <c r="B227" s="13"/>
      <c r="C227" s="13"/>
      <c r="D227" s="13" t="s">
        <v>10</v>
      </c>
      <c r="E227" s="34">
        <v>177.43</v>
      </c>
      <c r="F227" s="34">
        <v>177.44</v>
      </c>
      <c r="G227" s="30">
        <f>ROUND((F227-E227),2)</f>
        <v>0.01</v>
      </c>
      <c r="H227" s="30">
        <f>ROUND((((E227*10^-7)+(F227*10^-10.34))/((10^-7)+(10^-10.34))),2)</f>
        <v>177.43</v>
      </c>
      <c r="I227" s="6"/>
    </row>
    <row r="228" spans="1:9" ht="15">
      <c r="A228" s="5"/>
      <c r="B228" s="5"/>
      <c r="C228" s="5"/>
      <c r="D228" s="5"/>
      <c r="E228" s="4"/>
      <c r="F228" s="4"/>
      <c r="G228" s="4"/>
      <c r="H228" s="4"/>
      <c r="I228" s="6"/>
    </row>
    <row r="229" spans="1:9" ht="15">
      <c r="A229" s="5"/>
      <c r="B229" s="22" t="s">
        <v>43</v>
      </c>
      <c r="C229" s="22" t="s">
        <v>8</v>
      </c>
      <c r="D229" s="22" t="s">
        <v>12</v>
      </c>
      <c r="E229" s="4">
        <v>8.31</v>
      </c>
      <c r="F229" s="4"/>
      <c r="G229" s="4"/>
      <c r="H229" s="4"/>
      <c r="I229" s="6"/>
    </row>
    <row r="230" spans="1:9" ht="15.75">
      <c r="A230" s="5"/>
      <c r="B230" s="22"/>
      <c r="C230" s="22"/>
      <c r="D230" s="22" t="s">
        <v>92</v>
      </c>
      <c r="E230" s="4">
        <v>3.94</v>
      </c>
      <c r="F230" s="4">
        <v>3.94</v>
      </c>
      <c r="G230" s="6">
        <f>ROUND((F230-E230),2)</f>
        <v>0</v>
      </c>
      <c r="H230" s="6">
        <f>ROUND((((E230*10^-7)+(F230*10^-10.34))/((10^-7)+(10^-10.34))),2)</f>
        <v>3.94</v>
      </c>
      <c r="I230" s="6"/>
    </row>
    <row r="231" spans="1:9" ht="15.75">
      <c r="A231" s="5"/>
      <c r="B231" s="22"/>
      <c r="C231" s="22" t="s">
        <v>9</v>
      </c>
      <c r="D231" s="22" t="s">
        <v>93</v>
      </c>
      <c r="E231" s="34">
        <v>45.36</v>
      </c>
      <c r="F231" s="34">
        <v>45.29</v>
      </c>
      <c r="G231" s="30">
        <f>ROUND((F231-E231),2)</f>
        <v>-0.07</v>
      </c>
      <c r="H231" s="30">
        <f>ROUND((((E231*10^-7)+(F231*10^-10.34))/((10^-7)+(10^-10.34))),2)</f>
        <v>45.36</v>
      </c>
      <c r="I231" s="6"/>
    </row>
    <row r="232" spans="1:9" ht="15">
      <c r="A232" s="5"/>
      <c r="B232" s="22"/>
      <c r="C232" s="22"/>
      <c r="D232" s="22" t="s">
        <v>10</v>
      </c>
      <c r="E232" s="34">
        <v>174.54</v>
      </c>
      <c r="F232" s="34">
        <v>174.61</v>
      </c>
      <c r="G232" s="30">
        <f>ROUND((F232-E232),2)</f>
        <v>0.07</v>
      </c>
      <c r="H232" s="30">
        <f>ROUND((((E232*10^-7)+(F232*10^-10.34))/((10^-7)+(10^-10.34))),2)</f>
        <v>174.54</v>
      </c>
      <c r="I232" s="6"/>
    </row>
    <row r="233" spans="1:11" ht="15">
      <c r="A233" s="5"/>
      <c r="B233" s="22"/>
      <c r="C233" s="22" t="s">
        <v>17</v>
      </c>
      <c r="D233" s="22" t="s">
        <v>18</v>
      </c>
      <c r="E233" s="34">
        <v>114.4</v>
      </c>
      <c r="F233" s="34">
        <v>114.45</v>
      </c>
      <c r="G233" s="30">
        <f>ROUND((F233-E233),2)</f>
        <v>0.05</v>
      </c>
      <c r="H233" s="30">
        <f>ROUND((((E233*10^-7)+(F233*10^-10.34))/((10^-7)+(10^-10.34))),2)</f>
        <v>114.4</v>
      </c>
      <c r="I233" s="6"/>
      <c r="K233" s="1" t="s">
        <v>127</v>
      </c>
    </row>
    <row r="234" spans="1:9" ht="15">
      <c r="A234" s="5"/>
      <c r="B234" s="5"/>
      <c r="C234" s="5"/>
      <c r="D234" s="5"/>
      <c r="E234" s="4"/>
      <c r="F234" s="4"/>
      <c r="G234" s="4"/>
      <c r="H234" s="4"/>
      <c r="I234" s="6"/>
    </row>
    <row r="235" spans="1:9" ht="15">
      <c r="A235" s="5"/>
      <c r="B235" s="5" t="s">
        <v>35</v>
      </c>
      <c r="C235" s="5" t="s">
        <v>8</v>
      </c>
      <c r="D235" s="5" t="s">
        <v>12</v>
      </c>
      <c r="E235" s="4">
        <v>8.4</v>
      </c>
      <c r="F235" s="4"/>
      <c r="G235" s="4"/>
      <c r="H235" s="4"/>
      <c r="I235" s="6"/>
    </row>
    <row r="236" spans="1:9" ht="15.75">
      <c r="A236" s="5"/>
      <c r="B236" s="5"/>
      <c r="C236" s="5"/>
      <c r="D236" s="5" t="s">
        <v>14</v>
      </c>
      <c r="E236" s="4">
        <v>4.34</v>
      </c>
      <c r="F236" s="4">
        <v>4.3</v>
      </c>
      <c r="G236" s="6">
        <f>ROUND((F236-E236),2)</f>
        <v>-0.04</v>
      </c>
      <c r="H236" s="6">
        <f>ROUND((((E236*10^-7)+(F236*10^-10.34))/((10^-7)+(10^-10.34))),2)</f>
        <v>4.34</v>
      </c>
      <c r="I236" s="6"/>
    </row>
    <row r="237" spans="1:9" ht="15.75">
      <c r="A237" s="5"/>
      <c r="B237" s="5"/>
      <c r="C237" s="5"/>
      <c r="D237" s="5" t="s">
        <v>30</v>
      </c>
      <c r="E237" s="4">
        <v>1.82</v>
      </c>
      <c r="F237" s="4">
        <v>1.78</v>
      </c>
      <c r="G237" s="6">
        <f>ROUND((F237-E237),2)</f>
        <v>-0.04</v>
      </c>
      <c r="H237" s="6">
        <f>ROUND((((E237*10^-7)+(F237*10^-10.34))/((10^-7)+(10^-10.34))),2)</f>
        <v>1.82</v>
      </c>
      <c r="I237" s="6"/>
    </row>
    <row r="238" spans="1:9" ht="15">
      <c r="A238" s="5"/>
      <c r="B238" s="5"/>
      <c r="C238" s="5"/>
      <c r="D238" s="5" t="s">
        <v>101</v>
      </c>
      <c r="E238" s="4">
        <v>1.44</v>
      </c>
      <c r="F238" s="4">
        <v>1.36</v>
      </c>
      <c r="G238" s="6">
        <f>ROUND((F238-E238),2)</f>
        <v>-0.08</v>
      </c>
      <c r="H238" s="6">
        <f>ROUND((((E238*10^-7)+(F238*10^-10.34))/((10^-7)+(10^-10.34))),2)</f>
        <v>1.44</v>
      </c>
      <c r="I238" s="6"/>
    </row>
    <row r="239" spans="1:9" ht="15">
      <c r="A239" s="5"/>
      <c r="B239" s="5"/>
      <c r="C239" s="16"/>
      <c r="D239" s="17" t="s">
        <v>37</v>
      </c>
      <c r="E239" s="4">
        <v>1.68</v>
      </c>
      <c r="F239" s="4">
        <v>1.44</v>
      </c>
      <c r="G239" s="6">
        <f>ROUND((F239-E239),2)</f>
        <v>-0.24</v>
      </c>
      <c r="H239" s="6">
        <f>ROUND((((E239*10^-7)+(F239*10^-10.34))/((10^-7)+(10^-10.34))),2)</f>
        <v>1.68</v>
      </c>
      <c r="I239" s="6"/>
    </row>
    <row r="240" spans="1:9" ht="15">
      <c r="A240" s="5"/>
      <c r="B240" s="5"/>
      <c r="C240" s="5"/>
      <c r="D240" s="5" t="s">
        <v>36</v>
      </c>
      <c r="E240" s="4">
        <v>3</v>
      </c>
      <c r="F240" s="4">
        <v>2.6</v>
      </c>
      <c r="G240" s="6">
        <f>ROUND((F240-E240),2)</f>
        <v>-0.4</v>
      </c>
      <c r="H240" s="6">
        <f>ROUND((((E240*10^-7)+(F240*10^-10.34))/((10^-7)+(10^-10.34))),2)</f>
        <v>3</v>
      </c>
      <c r="I240" s="6"/>
    </row>
    <row r="241" spans="1:11" ht="15.75">
      <c r="A241" s="5"/>
      <c r="B241" s="5"/>
      <c r="C241" s="5"/>
      <c r="D241" s="26" t="s">
        <v>47</v>
      </c>
      <c r="E241" s="4">
        <v>7.52</v>
      </c>
      <c r="F241" s="8" t="s">
        <v>130</v>
      </c>
      <c r="G241" s="4"/>
      <c r="H241" s="4"/>
      <c r="I241" s="6"/>
      <c r="K241" s="5" t="s">
        <v>163</v>
      </c>
    </row>
    <row r="242" spans="1:9" ht="15.75">
      <c r="A242" s="5"/>
      <c r="B242" s="5"/>
      <c r="C242" s="5" t="s">
        <v>9</v>
      </c>
      <c r="D242" s="5" t="s">
        <v>15</v>
      </c>
      <c r="E242" s="34">
        <v>56.445</v>
      </c>
      <c r="F242" s="34">
        <v>56.855</v>
      </c>
      <c r="G242" s="30">
        <f aca="true" t="shared" si="13" ref="G242:G248">ROUND((F242-E242),2)</f>
        <v>0.41</v>
      </c>
      <c r="H242" s="30">
        <f aca="true" t="shared" si="14" ref="H242:H248">ROUND((((E242*10^-7)+(F242*10^-10.34))/((10^-7)+(10^-10.34))),2)</f>
        <v>56.45</v>
      </c>
      <c r="I242" s="6"/>
    </row>
    <row r="243" spans="1:12" ht="15.75">
      <c r="A243" s="5"/>
      <c r="B243" s="5"/>
      <c r="C243" s="5"/>
      <c r="D243" s="5" t="s">
        <v>24</v>
      </c>
      <c r="E243" s="34">
        <v>32.845</v>
      </c>
      <c r="F243" s="34">
        <v>33.175000000000004</v>
      </c>
      <c r="G243" s="30">
        <f t="shared" si="13"/>
        <v>0.33</v>
      </c>
      <c r="H243" s="30">
        <f t="shared" si="14"/>
        <v>32.85</v>
      </c>
      <c r="I243" s="6"/>
      <c r="J243" s="5"/>
      <c r="K243" s="5"/>
      <c r="L243" s="43"/>
    </row>
    <row r="244" spans="1:9" ht="15.75">
      <c r="A244" s="5"/>
      <c r="B244" s="5"/>
      <c r="C244" s="5"/>
      <c r="D244" s="5" t="s">
        <v>31</v>
      </c>
      <c r="E244" s="34">
        <v>24.667</v>
      </c>
      <c r="F244" s="34">
        <v>25.042</v>
      </c>
      <c r="G244" s="30">
        <f t="shared" si="13"/>
        <v>0.38</v>
      </c>
      <c r="H244" s="30">
        <f t="shared" si="14"/>
        <v>24.67</v>
      </c>
      <c r="I244" s="6"/>
    </row>
    <row r="245" spans="1:9" ht="15.75">
      <c r="A245" s="5"/>
      <c r="B245" s="5"/>
      <c r="C245" s="5"/>
      <c r="D245" s="5" t="s">
        <v>59</v>
      </c>
      <c r="E245" s="34">
        <v>28.913999999999998</v>
      </c>
      <c r="F245" s="34">
        <v>33.908</v>
      </c>
      <c r="G245" s="30">
        <f t="shared" si="13"/>
        <v>4.99</v>
      </c>
      <c r="H245" s="30">
        <f t="shared" si="14"/>
        <v>28.92</v>
      </c>
      <c r="I245" s="6"/>
    </row>
    <row r="246" spans="1:9" ht="15">
      <c r="A246" s="5"/>
      <c r="B246" s="5"/>
      <c r="C246" s="5"/>
      <c r="D246" s="5" t="s">
        <v>38</v>
      </c>
      <c r="E246" s="34">
        <v>42.119</v>
      </c>
      <c r="F246" s="34">
        <v>43.136</v>
      </c>
      <c r="G246" s="30">
        <f t="shared" si="13"/>
        <v>1.02</v>
      </c>
      <c r="H246" s="30">
        <f t="shared" si="14"/>
        <v>42.12</v>
      </c>
      <c r="I246" s="6"/>
    </row>
    <row r="247" spans="1:9" ht="15">
      <c r="A247" s="5"/>
      <c r="B247" s="5"/>
      <c r="C247" s="5"/>
      <c r="D247" s="5" t="s">
        <v>10</v>
      </c>
      <c r="E247" s="34">
        <v>176.98</v>
      </c>
      <c r="F247" s="34">
        <v>177.5</v>
      </c>
      <c r="G247" s="30">
        <f t="shared" si="13"/>
        <v>0.52</v>
      </c>
      <c r="H247" s="30">
        <f t="shared" si="14"/>
        <v>176.98</v>
      </c>
      <c r="I247" s="6"/>
    </row>
    <row r="248" spans="1:11" ht="15">
      <c r="A248" s="5"/>
      <c r="B248" s="5"/>
      <c r="C248" s="13" t="s">
        <v>17</v>
      </c>
      <c r="D248" s="13" t="s">
        <v>18</v>
      </c>
      <c r="E248" s="34">
        <v>121</v>
      </c>
      <c r="F248" s="34">
        <v>121.73</v>
      </c>
      <c r="G248" s="30">
        <f t="shared" si="13"/>
        <v>0.73</v>
      </c>
      <c r="H248" s="30">
        <f t="shared" si="14"/>
        <v>121</v>
      </c>
      <c r="I248" s="6"/>
      <c r="K248" s="1" t="s">
        <v>129</v>
      </c>
    </row>
    <row r="249" spans="1:11" ht="15.75">
      <c r="A249" s="5"/>
      <c r="B249" s="5"/>
      <c r="C249" s="13"/>
      <c r="D249" s="13" t="s">
        <v>46</v>
      </c>
      <c r="E249" s="34">
        <v>32.72</v>
      </c>
      <c r="F249" s="33" t="s">
        <v>121</v>
      </c>
      <c r="G249" s="33" t="s">
        <v>122</v>
      </c>
      <c r="H249" s="34">
        <v>32.7</v>
      </c>
      <c r="I249" s="6"/>
      <c r="K249" t="s">
        <v>141</v>
      </c>
    </row>
    <row r="250" spans="1:9" ht="15">
      <c r="A250" s="5"/>
      <c r="B250" s="5"/>
      <c r="C250" s="5"/>
      <c r="D250" s="5"/>
      <c r="E250" s="4"/>
      <c r="F250" s="4"/>
      <c r="G250" s="4"/>
      <c r="H250" s="4"/>
      <c r="I250" s="6"/>
    </row>
    <row r="251" spans="1:9" ht="15">
      <c r="A251" s="5"/>
      <c r="B251" s="13" t="s">
        <v>44</v>
      </c>
      <c r="C251" s="13" t="s">
        <v>8</v>
      </c>
      <c r="D251" s="13" t="s">
        <v>12</v>
      </c>
      <c r="E251" s="4">
        <v>8.5</v>
      </c>
      <c r="F251" s="4"/>
      <c r="G251" s="4"/>
      <c r="H251" s="4"/>
      <c r="I251" s="6"/>
    </row>
    <row r="252" spans="1:9" ht="15.75">
      <c r="A252" s="5"/>
      <c r="B252" s="13"/>
      <c r="C252" s="13"/>
      <c r="D252" s="13" t="s">
        <v>102</v>
      </c>
      <c r="E252" s="4">
        <v>3.91</v>
      </c>
      <c r="F252" s="4">
        <v>3.9</v>
      </c>
      <c r="G252" s="6">
        <f>ROUND((F252-E252),2)</f>
        <v>-0.01</v>
      </c>
      <c r="H252" s="6">
        <f>ROUND((((E252*10^-7)+(F252*10^-10.34))/((10^-7)+(10^-10.34))),2)</f>
        <v>3.91</v>
      </c>
      <c r="I252" s="6"/>
    </row>
    <row r="253" spans="1:9" ht="15.75">
      <c r="A253" s="5"/>
      <c r="B253" s="13"/>
      <c r="C253" s="13" t="s">
        <v>9</v>
      </c>
      <c r="D253" s="13" t="s">
        <v>103</v>
      </c>
      <c r="E253" s="34">
        <v>44.86</v>
      </c>
      <c r="F253" s="34">
        <v>44.89</v>
      </c>
      <c r="G253" s="30">
        <f>ROUND((F253-E253),2)</f>
        <v>0.03</v>
      </c>
      <c r="H253" s="30">
        <f>ROUND((((E253*10^-7)+(F253*10^-10.34))/((10^-7)+(10^-10.34))),2)</f>
        <v>44.86</v>
      </c>
      <c r="I253" s="6"/>
    </row>
    <row r="254" spans="1:9" ht="15">
      <c r="A254" s="5"/>
      <c r="B254" s="13"/>
      <c r="C254" s="13"/>
      <c r="D254" s="13" t="s">
        <v>10</v>
      </c>
      <c r="E254" s="34">
        <v>176.8</v>
      </c>
      <c r="F254" s="34">
        <v>176.78</v>
      </c>
      <c r="G254" s="30">
        <f>ROUND((F254-E254),2)</f>
        <v>-0.02</v>
      </c>
      <c r="H254" s="30">
        <f>ROUND((((E254*10^-7)+(F254*10^-10.34))/((10^-7)+(10^-10.34))),2)</f>
        <v>176.8</v>
      </c>
      <c r="I254" s="6"/>
    </row>
    <row r="255" spans="1:11" ht="15">
      <c r="A255" s="5"/>
      <c r="B255" s="13"/>
      <c r="C255" s="13" t="s">
        <v>17</v>
      </c>
      <c r="D255" s="13" t="s">
        <v>18</v>
      </c>
      <c r="E255" s="34">
        <v>111</v>
      </c>
      <c r="F255" s="34">
        <v>111.12</v>
      </c>
      <c r="G255" s="30">
        <f>ROUND((F255-E255),2)</f>
        <v>0.12</v>
      </c>
      <c r="H255" s="30">
        <f>ROUND((((E255*10^-7)+(F255*10^-10.34))/((10^-7)+(10^-10.34))),2)</f>
        <v>111</v>
      </c>
      <c r="I255" s="6"/>
      <c r="K255" s="1" t="s">
        <v>124</v>
      </c>
    </row>
    <row r="256" spans="1:8" ht="15">
      <c r="A256" s="5"/>
      <c r="B256" s="13"/>
      <c r="C256" s="13"/>
      <c r="D256" s="13"/>
      <c r="E256" s="34"/>
      <c r="F256" s="34"/>
      <c r="G256" s="34"/>
      <c r="H256" s="34"/>
    </row>
    <row r="257" spans="1:8" ht="15">
      <c r="A257" s="5"/>
      <c r="B257" s="13" t="s">
        <v>66</v>
      </c>
      <c r="C257" s="13" t="s">
        <v>8</v>
      </c>
      <c r="D257" s="13" t="s">
        <v>67</v>
      </c>
      <c r="E257" s="4">
        <v>7.07</v>
      </c>
      <c r="F257" s="4"/>
      <c r="G257" s="4"/>
      <c r="H257" s="4"/>
    </row>
    <row r="258" spans="1:8" ht="15">
      <c r="A258" s="5"/>
      <c r="B258" s="13"/>
      <c r="C258" s="13"/>
      <c r="D258" s="13" t="s">
        <v>68</v>
      </c>
      <c r="E258" s="4">
        <v>7.45</v>
      </c>
      <c r="F258" s="4"/>
      <c r="G258" s="4"/>
      <c r="H258" s="4"/>
    </row>
    <row r="259" spans="1:8" ht="15">
      <c r="A259" s="5"/>
      <c r="B259" s="13"/>
      <c r="C259" s="13" t="s">
        <v>17</v>
      </c>
      <c r="D259" s="13" t="s">
        <v>18</v>
      </c>
      <c r="E259" s="34">
        <v>107.2</v>
      </c>
      <c r="F259" s="4"/>
      <c r="G259" s="4"/>
      <c r="H259" s="4"/>
    </row>
    <row r="261" spans="1:11" s="18" customFormat="1" ht="15">
      <c r="A261" s="40" t="s">
        <v>0</v>
      </c>
      <c r="B261" s="40" t="s">
        <v>1</v>
      </c>
      <c r="C261" s="40" t="s">
        <v>5</v>
      </c>
      <c r="D261" s="40" t="s">
        <v>6</v>
      </c>
      <c r="E261" s="40" t="s">
        <v>113</v>
      </c>
      <c r="F261" s="40" t="s">
        <v>114</v>
      </c>
      <c r="G261" s="40" t="s">
        <v>115</v>
      </c>
      <c r="H261" s="40" t="s">
        <v>2</v>
      </c>
      <c r="K261" s="40" t="s">
        <v>26</v>
      </c>
    </row>
    <row r="263" spans="1:11" ht="15">
      <c r="A263" s="12" t="s">
        <v>52</v>
      </c>
      <c r="B263" s="1" t="s">
        <v>65</v>
      </c>
      <c r="C263" s="13" t="s">
        <v>8</v>
      </c>
      <c r="D263" s="13" t="s">
        <v>23</v>
      </c>
      <c r="E263" s="11">
        <v>2.05</v>
      </c>
      <c r="F263" s="11"/>
      <c r="G263" s="11"/>
      <c r="H263" s="11">
        <v>2.05</v>
      </c>
      <c r="K263" t="s">
        <v>140</v>
      </c>
    </row>
    <row r="264" spans="1:8" ht="15">
      <c r="A264" s="1"/>
      <c r="B264" s="1"/>
      <c r="C264" s="13" t="s">
        <v>9</v>
      </c>
      <c r="D264" s="13" t="s">
        <v>23</v>
      </c>
      <c r="E264" s="35">
        <v>24.4</v>
      </c>
      <c r="F264" s="11"/>
      <c r="G264" s="11"/>
      <c r="H264" s="35">
        <v>24.4</v>
      </c>
    </row>
    <row r="265" spans="1:8" ht="15">
      <c r="A265" s="1"/>
      <c r="B265" s="1"/>
      <c r="C265" s="13"/>
      <c r="D265" s="13" t="s">
        <v>10</v>
      </c>
      <c r="E265" s="30">
        <v>177.49</v>
      </c>
      <c r="F265" s="5"/>
      <c r="G265" s="11"/>
      <c r="H265" s="30">
        <v>177.49</v>
      </c>
    </row>
    <row r="266" spans="1:8" ht="15">
      <c r="A266" s="5"/>
      <c r="B266" s="5"/>
      <c r="C266" s="5"/>
      <c r="D266" s="5"/>
      <c r="E266" s="6"/>
      <c r="F266" s="5"/>
      <c r="G266" s="6"/>
      <c r="H266" s="6"/>
    </row>
    <row r="267" spans="2:8" ht="15">
      <c r="B267" s="22" t="s">
        <v>43</v>
      </c>
      <c r="C267" s="22" t="s">
        <v>8</v>
      </c>
      <c r="D267" s="22" t="s">
        <v>12</v>
      </c>
      <c r="E267" s="6">
        <v>8.31</v>
      </c>
      <c r="F267" s="6"/>
      <c r="G267" s="6"/>
      <c r="H267" s="6">
        <v>8.31</v>
      </c>
    </row>
    <row r="268" spans="2:8" ht="15.75">
      <c r="B268" s="22"/>
      <c r="C268" s="22"/>
      <c r="D268" s="22" t="s">
        <v>92</v>
      </c>
      <c r="E268" s="6">
        <v>3.94</v>
      </c>
      <c r="F268" s="5"/>
      <c r="G268" s="11"/>
      <c r="H268" s="6">
        <v>3.94</v>
      </c>
    </row>
    <row r="269" spans="2:8" ht="15.75">
      <c r="B269" s="22"/>
      <c r="C269" s="22" t="s">
        <v>9</v>
      </c>
      <c r="D269" s="22" t="s">
        <v>93</v>
      </c>
      <c r="E269" s="30">
        <v>45.38</v>
      </c>
      <c r="F269" s="5"/>
      <c r="G269" s="11"/>
      <c r="H269" s="30">
        <v>45.38</v>
      </c>
    </row>
    <row r="270" spans="1:8" ht="15">
      <c r="A270" s="5"/>
      <c r="B270" s="22"/>
      <c r="C270" s="22"/>
      <c r="D270" s="22" t="s">
        <v>10</v>
      </c>
      <c r="E270" s="30">
        <v>174.55</v>
      </c>
      <c r="F270" s="5"/>
      <c r="G270" s="11"/>
      <c r="H270" s="30">
        <v>174.55</v>
      </c>
    </row>
    <row r="271" spans="1:8" ht="15">
      <c r="A271" s="5"/>
      <c r="B271" s="22"/>
      <c r="C271" s="22" t="s">
        <v>17</v>
      </c>
      <c r="D271" s="22" t="s">
        <v>18</v>
      </c>
      <c r="E271" s="30">
        <v>114.35</v>
      </c>
      <c r="F271" s="6"/>
      <c r="G271" s="6"/>
      <c r="H271" s="30">
        <v>114.35</v>
      </c>
    </row>
    <row r="272" spans="3:8" ht="15">
      <c r="C272" s="5"/>
      <c r="D272" s="5"/>
      <c r="E272" s="6"/>
      <c r="F272" s="6"/>
      <c r="G272" s="6"/>
      <c r="H272" s="6"/>
    </row>
    <row r="273" spans="1:8" ht="15">
      <c r="A273" s="5"/>
      <c r="B273" s="5" t="s">
        <v>51</v>
      </c>
      <c r="C273" s="5" t="s">
        <v>8</v>
      </c>
      <c r="D273" s="5" t="s">
        <v>12</v>
      </c>
      <c r="E273" s="6">
        <v>8.43</v>
      </c>
      <c r="F273" s="6"/>
      <c r="G273" s="6"/>
      <c r="H273" s="6">
        <v>8.43</v>
      </c>
    </row>
    <row r="274" spans="2:8" ht="15.75">
      <c r="B274" s="5"/>
      <c r="C274" s="5"/>
      <c r="D274" s="5" t="s">
        <v>14</v>
      </c>
      <c r="E274" s="6">
        <v>4.36</v>
      </c>
      <c r="F274" s="6"/>
      <c r="G274" s="6"/>
      <c r="H274" s="6">
        <v>4.36</v>
      </c>
    </row>
    <row r="275" spans="2:8" ht="15.75">
      <c r="B275" s="5"/>
      <c r="C275" s="5"/>
      <c r="D275" s="5" t="s">
        <v>64</v>
      </c>
      <c r="E275" s="6">
        <v>1.835</v>
      </c>
      <c r="F275" s="6"/>
      <c r="G275" s="6"/>
      <c r="H275" s="6">
        <v>1.835</v>
      </c>
    </row>
    <row r="276" spans="2:8" ht="15">
      <c r="B276" s="5"/>
      <c r="C276" s="5"/>
      <c r="D276" s="5" t="s">
        <v>29</v>
      </c>
      <c r="E276" s="6">
        <v>1.65</v>
      </c>
      <c r="F276" s="6"/>
      <c r="G276" s="6"/>
      <c r="H276" s="6">
        <v>1.65</v>
      </c>
    </row>
    <row r="277" spans="2:9" ht="15">
      <c r="B277" s="5"/>
      <c r="C277" s="16"/>
      <c r="D277" s="29" t="s">
        <v>37</v>
      </c>
      <c r="E277" s="6">
        <v>3.21</v>
      </c>
      <c r="F277" s="6">
        <v>3.04</v>
      </c>
      <c r="G277" s="6">
        <f>ROUND((F277-E277),2)</f>
        <v>-0.17</v>
      </c>
      <c r="H277" s="6">
        <v>3.21</v>
      </c>
      <c r="I277" s="6"/>
    </row>
    <row r="278" spans="1:8" ht="15.75">
      <c r="A278" s="5"/>
      <c r="B278" s="5"/>
      <c r="C278" s="16"/>
      <c r="D278" s="17" t="s">
        <v>53</v>
      </c>
      <c r="E278" s="6">
        <v>7.19</v>
      </c>
      <c r="F278" s="6"/>
      <c r="G278" s="6"/>
      <c r="H278" s="6">
        <v>7.19</v>
      </c>
    </row>
    <row r="279" spans="1:8" ht="15.75">
      <c r="A279" s="5"/>
      <c r="B279" s="5"/>
      <c r="C279" s="16"/>
      <c r="D279" s="17" t="s">
        <v>56</v>
      </c>
      <c r="E279" s="6">
        <v>6.64</v>
      </c>
      <c r="F279" s="6"/>
      <c r="G279" s="6"/>
      <c r="H279" s="6">
        <v>6.64</v>
      </c>
    </row>
    <row r="280" spans="2:8" ht="15.75">
      <c r="B280" s="5"/>
      <c r="C280" s="5" t="s">
        <v>9</v>
      </c>
      <c r="D280" s="5" t="s">
        <v>15</v>
      </c>
      <c r="E280" s="30">
        <v>56.27</v>
      </c>
      <c r="F280" s="6"/>
      <c r="G280" s="6"/>
      <c r="H280" s="30">
        <v>56.27</v>
      </c>
    </row>
    <row r="281" spans="2:8" ht="15.75">
      <c r="B281" s="5"/>
      <c r="C281" s="5"/>
      <c r="D281" s="5" t="s">
        <v>24</v>
      </c>
      <c r="E281" s="30">
        <v>30.57</v>
      </c>
      <c r="F281" s="7"/>
      <c r="G281" s="6"/>
      <c r="H281" s="30">
        <v>30.57</v>
      </c>
    </row>
    <row r="282" spans="2:8" ht="15.75">
      <c r="B282" s="5"/>
      <c r="C282" s="5"/>
      <c r="D282" s="5" t="s">
        <v>31</v>
      </c>
      <c r="E282" s="30">
        <v>27</v>
      </c>
      <c r="F282" s="6"/>
      <c r="G282" s="6"/>
      <c r="H282" s="30">
        <v>27</v>
      </c>
    </row>
    <row r="283" spans="2:8" ht="15.75">
      <c r="B283" s="5"/>
      <c r="C283" s="5"/>
      <c r="D283" s="5" t="s">
        <v>59</v>
      </c>
      <c r="E283" s="30">
        <v>43.26</v>
      </c>
      <c r="F283" s="6"/>
      <c r="G283" s="6"/>
      <c r="H283" s="30">
        <v>43.26</v>
      </c>
    </row>
    <row r="284" spans="2:9" ht="15.75">
      <c r="B284" s="5"/>
      <c r="C284" s="5"/>
      <c r="D284" s="11" t="s">
        <v>106</v>
      </c>
      <c r="E284" s="30">
        <v>159.45</v>
      </c>
      <c r="F284" s="30">
        <v>162.95</v>
      </c>
      <c r="G284" s="30">
        <f>ROUND((F284-E284),2)</f>
        <v>3.5</v>
      </c>
      <c r="H284" s="30">
        <v>159.45</v>
      </c>
      <c r="I284" s="6"/>
    </row>
    <row r="285" spans="2:8" ht="15">
      <c r="B285" s="5"/>
      <c r="C285" s="5"/>
      <c r="D285" s="5" t="s">
        <v>10</v>
      </c>
      <c r="E285" s="30">
        <v>176.74</v>
      </c>
      <c r="F285" s="6"/>
      <c r="G285" s="6"/>
      <c r="H285" s="30">
        <v>176.74</v>
      </c>
    </row>
    <row r="286" spans="1:8" ht="15">
      <c r="A286" s="5"/>
      <c r="B286" s="5"/>
      <c r="C286" s="13" t="s">
        <v>17</v>
      </c>
      <c r="D286" s="13" t="s">
        <v>18</v>
      </c>
      <c r="E286" s="30">
        <v>120.67</v>
      </c>
      <c r="F286" s="6"/>
      <c r="G286" s="6"/>
      <c r="H286" s="30">
        <v>120.67</v>
      </c>
    </row>
    <row r="287" spans="1:8" ht="15.75">
      <c r="A287" s="5"/>
      <c r="B287" s="5"/>
      <c r="C287" s="13"/>
      <c r="D287" s="28" t="s">
        <v>54</v>
      </c>
      <c r="E287" s="30">
        <v>84.79</v>
      </c>
      <c r="F287" s="6"/>
      <c r="G287" s="6"/>
      <c r="H287" s="30">
        <v>84.79</v>
      </c>
    </row>
    <row r="288" spans="1:8" ht="15.75">
      <c r="A288" s="5"/>
      <c r="B288" s="5"/>
      <c r="C288" s="13"/>
      <c r="D288" s="13" t="s">
        <v>55</v>
      </c>
      <c r="E288" s="6"/>
      <c r="F288" s="6"/>
      <c r="G288" s="6"/>
      <c r="H288" s="6"/>
    </row>
    <row r="289" spans="2:8" ht="15">
      <c r="B289" s="5"/>
      <c r="C289" s="5"/>
      <c r="D289" s="5"/>
      <c r="E289" s="6"/>
      <c r="F289" s="6"/>
      <c r="G289" s="6"/>
      <c r="H289" s="6"/>
    </row>
    <row r="290" spans="1:8" ht="15">
      <c r="A290" s="5"/>
      <c r="B290" s="1" t="s">
        <v>44</v>
      </c>
      <c r="C290" s="13" t="s">
        <v>8</v>
      </c>
      <c r="D290" s="13" t="s">
        <v>12</v>
      </c>
      <c r="E290" s="6">
        <v>8.51</v>
      </c>
      <c r="F290" s="6"/>
      <c r="G290" s="6"/>
      <c r="H290" s="6">
        <v>8.51</v>
      </c>
    </row>
    <row r="291" spans="1:8" ht="15.75">
      <c r="A291" s="5"/>
      <c r="B291" s="1"/>
      <c r="C291" s="13"/>
      <c r="D291" s="13" t="s">
        <v>104</v>
      </c>
      <c r="E291" s="6">
        <v>3.91</v>
      </c>
      <c r="F291" s="6"/>
      <c r="G291" s="6"/>
      <c r="H291" s="6">
        <v>3.91</v>
      </c>
    </row>
    <row r="292" spans="1:8" ht="15.75">
      <c r="A292" s="5"/>
      <c r="B292" s="1"/>
      <c r="C292" s="13" t="s">
        <v>9</v>
      </c>
      <c r="D292" s="13" t="s">
        <v>105</v>
      </c>
      <c r="E292" s="30">
        <v>44.87</v>
      </c>
      <c r="F292" s="6"/>
      <c r="G292" s="6"/>
      <c r="H292" s="30">
        <v>44.87</v>
      </c>
    </row>
    <row r="293" spans="2:8" ht="15">
      <c r="B293" s="1"/>
      <c r="C293" s="13"/>
      <c r="D293" s="13" t="s">
        <v>10</v>
      </c>
      <c r="E293" s="31">
        <v>176.47</v>
      </c>
      <c r="F293" s="6"/>
      <c r="G293" s="6"/>
      <c r="H293" s="31">
        <v>176.47</v>
      </c>
    </row>
    <row r="294" spans="2:8" ht="15">
      <c r="B294" s="1"/>
      <c r="C294" s="13" t="s">
        <v>17</v>
      </c>
      <c r="D294" s="13" t="s">
        <v>18</v>
      </c>
      <c r="E294" s="30">
        <v>111</v>
      </c>
      <c r="F294" s="6"/>
      <c r="G294" s="6"/>
      <c r="H294" s="30">
        <v>111</v>
      </c>
    </row>
    <row r="295" spans="2:8" ht="15">
      <c r="B295" s="5"/>
      <c r="C295" s="5"/>
      <c r="D295" s="5"/>
      <c r="E295" s="6"/>
      <c r="F295" s="6"/>
      <c r="G295" s="6"/>
      <c r="H295" s="6"/>
    </row>
    <row r="296" spans="2:8" ht="15">
      <c r="B296" s="13" t="s">
        <v>66</v>
      </c>
      <c r="C296" s="13" t="s">
        <v>8</v>
      </c>
      <c r="D296" s="13" t="s">
        <v>67</v>
      </c>
      <c r="E296" s="6">
        <v>7.07</v>
      </c>
      <c r="F296" s="6"/>
      <c r="G296" s="6"/>
      <c r="H296" s="6">
        <v>7.07</v>
      </c>
    </row>
    <row r="297" spans="2:8" ht="15">
      <c r="B297" s="13"/>
      <c r="C297" s="13"/>
      <c r="D297" s="13" t="s">
        <v>68</v>
      </c>
      <c r="E297" s="13">
        <v>7.46</v>
      </c>
      <c r="F297" s="13"/>
      <c r="G297" s="6"/>
      <c r="H297" s="13">
        <v>7.46</v>
      </c>
    </row>
    <row r="298" spans="2:8" ht="15">
      <c r="B298" s="13"/>
      <c r="C298" s="13" t="s">
        <v>17</v>
      </c>
      <c r="D298" s="13" t="s">
        <v>18</v>
      </c>
      <c r="E298" s="32">
        <v>107.26</v>
      </c>
      <c r="F298" s="13"/>
      <c r="G298" s="6"/>
      <c r="H298" s="32">
        <v>107.26</v>
      </c>
    </row>
    <row r="300" spans="1:11" s="18" customFormat="1" ht="15">
      <c r="A300" s="40" t="s">
        <v>0</v>
      </c>
      <c r="B300" s="40" t="s">
        <v>1</v>
      </c>
      <c r="C300" s="40" t="s">
        <v>5</v>
      </c>
      <c r="D300" s="40" t="s">
        <v>6</v>
      </c>
      <c r="E300" s="44" t="s">
        <v>107</v>
      </c>
      <c r="F300" s="44" t="s">
        <v>108</v>
      </c>
      <c r="G300" s="44" t="s">
        <v>110</v>
      </c>
      <c r="H300" s="44" t="s">
        <v>145</v>
      </c>
      <c r="I300" s="44" t="s">
        <v>145</v>
      </c>
      <c r="K300" s="40" t="s">
        <v>26</v>
      </c>
    </row>
    <row r="301" spans="5:9" s="18" customFormat="1" ht="15">
      <c r="E301" s="44" t="s">
        <v>147</v>
      </c>
      <c r="F301" s="44" t="s">
        <v>146</v>
      </c>
      <c r="G301" s="44" t="s">
        <v>109</v>
      </c>
      <c r="H301" s="44" t="s">
        <v>142</v>
      </c>
      <c r="I301" s="44" t="s">
        <v>144</v>
      </c>
    </row>
    <row r="302" spans="8:9" s="18" customFormat="1" ht="15">
      <c r="H302" s="44" t="s">
        <v>143</v>
      </c>
      <c r="I302" s="44" t="s">
        <v>143</v>
      </c>
    </row>
    <row r="304" spans="1:8" ht="15">
      <c r="A304" s="2" t="s">
        <v>112</v>
      </c>
      <c r="C304" s="5" t="s">
        <v>8</v>
      </c>
      <c r="D304" s="5" t="s">
        <v>57</v>
      </c>
      <c r="E304">
        <v>7.81</v>
      </c>
      <c r="F304" s="4"/>
      <c r="G304" s="8"/>
      <c r="H304" s="4"/>
    </row>
    <row r="305" spans="3:17" ht="15.75">
      <c r="C305" s="5"/>
      <c r="D305" s="5" t="s">
        <v>14</v>
      </c>
      <c r="E305" s="4">
        <v>3.77</v>
      </c>
      <c r="F305" s="4">
        <v>3.26</v>
      </c>
      <c r="G305" s="8">
        <v>3.19</v>
      </c>
      <c r="H305" s="4">
        <f>ROUND((F305-E305),2)</f>
        <v>-0.51</v>
      </c>
      <c r="I305" s="4">
        <f>ROUND((G305-F305),2)</f>
        <v>-0.07</v>
      </c>
      <c r="K305" t="s">
        <v>80</v>
      </c>
      <c r="O305" s="4"/>
      <c r="Q305" s="4"/>
    </row>
    <row r="306" spans="1:15" ht="15.75">
      <c r="A306" s="5" t="s">
        <v>164</v>
      </c>
      <c r="C306" s="5"/>
      <c r="D306" s="5" t="s">
        <v>134</v>
      </c>
      <c r="E306" s="4">
        <v>1.89</v>
      </c>
      <c r="F306" s="4">
        <v>1.6</v>
      </c>
      <c r="G306" s="8"/>
      <c r="H306" s="4">
        <f>ROUND((F306-E306),2)</f>
        <v>-0.29</v>
      </c>
      <c r="I306" s="9" t="s">
        <v>111</v>
      </c>
      <c r="K306" t="s">
        <v>168</v>
      </c>
      <c r="O306" s="4"/>
    </row>
    <row r="307" spans="1:15" ht="15.75">
      <c r="A307" t="s">
        <v>165</v>
      </c>
      <c r="C307" s="5"/>
      <c r="D307" s="5" t="s">
        <v>101</v>
      </c>
      <c r="E307" s="4">
        <v>1.67</v>
      </c>
      <c r="F307" s="4">
        <v>1.6</v>
      </c>
      <c r="G307" s="8"/>
      <c r="H307" s="4">
        <f>ROUND((F307-E307),2)</f>
        <v>-0.07</v>
      </c>
      <c r="I307" s="9" t="s">
        <v>111</v>
      </c>
      <c r="K307" t="s">
        <v>168</v>
      </c>
      <c r="O307" s="4"/>
    </row>
    <row r="308" spans="1:17" ht="15.75">
      <c r="A308" t="s">
        <v>169</v>
      </c>
      <c r="C308" s="16"/>
      <c r="D308" s="17" t="s">
        <v>37</v>
      </c>
      <c r="E308" s="4">
        <v>3.24</v>
      </c>
      <c r="F308" s="4">
        <v>3.185</v>
      </c>
      <c r="G308" s="8">
        <v>3</v>
      </c>
      <c r="H308" s="4">
        <f>ROUND((F308-E308),2)</f>
        <v>-0.06</v>
      </c>
      <c r="I308" s="4">
        <f>ROUND((G308-F308),2)</f>
        <v>-0.19</v>
      </c>
      <c r="O308" s="4"/>
      <c r="Q308" s="4"/>
    </row>
    <row r="309" spans="1:11" ht="15.75">
      <c r="A309" t="s">
        <v>170</v>
      </c>
      <c r="C309" s="16"/>
      <c r="D309" s="17" t="s">
        <v>53</v>
      </c>
      <c r="E309" s="4">
        <v>7.22</v>
      </c>
      <c r="F309" s="4"/>
      <c r="G309" s="8"/>
      <c r="H309" s="4"/>
      <c r="I309" s="4"/>
      <c r="K309" t="s">
        <v>80</v>
      </c>
    </row>
    <row r="310" spans="3:11" ht="15.75">
      <c r="C310" s="16"/>
      <c r="D310" s="17" t="s">
        <v>56</v>
      </c>
      <c r="E310" s="4">
        <v>6.67</v>
      </c>
      <c r="F310" s="4"/>
      <c r="G310" s="8"/>
      <c r="H310" s="4"/>
      <c r="I310" s="4"/>
      <c r="K310" t="s">
        <v>80</v>
      </c>
    </row>
    <row r="311" spans="1:17" ht="15.75">
      <c r="A311" s="5" t="s">
        <v>171</v>
      </c>
      <c r="C311" s="5" t="s">
        <v>9</v>
      </c>
      <c r="D311" s="30" t="s">
        <v>15</v>
      </c>
      <c r="E311" s="34">
        <v>57.16</v>
      </c>
      <c r="F311" s="34">
        <v>58.39</v>
      </c>
      <c r="G311" s="33">
        <v>58.62</v>
      </c>
      <c r="H311" s="34">
        <f aca="true" t="shared" si="15" ref="H311:I319">ROUND((F311-E311),2)</f>
        <v>1.23</v>
      </c>
      <c r="I311" s="34">
        <f t="shared" si="15"/>
        <v>0.23</v>
      </c>
      <c r="O311" s="4"/>
      <c r="Q311" s="4"/>
    </row>
    <row r="312" spans="1:17" ht="15.75">
      <c r="A312" t="s">
        <v>166</v>
      </c>
      <c r="C312" s="5"/>
      <c r="D312" s="30" t="s">
        <v>24</v>
      </c>
      <c r="E312" s="34">
        <v>30.3</v>
      </c>
      <c r="F312" s="34">
        <v>34.38</v>
      </c>
      <c r="G312" s="33">
        <v>35.24</v>
      </c>
      <c r="H312" s="34">
        <f t="shared" si="15"/>
        <v>4.08</v>
      </c>
      <c r="I312" s="34">
        <f t="shared" si="15"/>
        <v>0.86</v>
      </c>
      <c r="O312" s="4"/>
      <c r="Q312" s="4"/>
    </row>
    <row r="313" spans="1:17" ht="15.75">
      <c r="A313" t="s">
        <v>167</v>
      </c>
      <c r="C313" s="5"/>
      <c r="D313" s="30" t="s">
        <v>31</v>
      </c>
      <c r="E313" s="34">
        <v>26.55</v>
      </c>
      <c r="F313" s="34">
        <v>27.15</v>
      </c>
      <c r="G313" s="33">
        <v>28.1</v>
      </c>
      <c r="H313" s="34">
        <f t="shared" si="15"/>
        <v>0.6</v>
      </c>
      <c r="I313" s="34">
        <f t="shared" si="15"/>
        <v>0.95</v>
      </c>
      <c r="O313" s="4"/>
      <c r="Q313" s="4"/>
    </row>
    <row r="314" spans="1:17" ht="15.75">
      <c r="A314" t="s">
        <v>170</v>
      </c>
      <c r="C314" s="5"/>
      <c r="D314" s="30" t="s">
        <v>59</v>
      </c>
      <c r="E314" s="34">
        <v>43.28</v>
      </c>
      <c r="F314" s="34">
        <v>43.77</v>
      </c>
      <c r="G314" s="33">
        <v>44.29</v>
      </c>
      <c r="H314" s="34">
        <f t="shared" si="15"/>
        <v>0.49</v>
      </c>
      <c r="I314" s="34">
        <f t="shared" si="15"/>
        <v>0.52</v>
      </c>
      <c r="O314" s="4"/>
      <c r="Q314" s="4"/>
    </row>
    <row r="315" spans="3:17" ht="15.75">
      <c r="C315" s="5"/>
      <c r="D315" s="30" t="s">
        <v>58</v>
      </c>
      <c r="E315" s="34">
        <v>159.58</v>
      </c>
      <c r="F315" s="34">
        <v>159.57</v>
      </c>
      <c r="G315" s="33">
        <v>163.53</v>
      </c>
      <c r="H315" s="34">
        <f t="shared" si="15"/>
        <v>-0.01</v>
      </c>
      <c r="I315" s="34">
        <f t="shared" si="15"/>
        <v>3.96</v>
      </c>
      <c r="O315" s="4"/>
      <c r="Q315" s="4"/>
    </row>
    <row r="316" spans="3:17" ht="15">
      <c r="C316" s="5"/>
      <c r="D316" s="30" t="s">
        <v>10</v>
      </c>
      <c r="E316" s="34">
        <v>177.12</v>
      </c>
      <c r="F316" s="34">
        <v>185.83</v>
      </c>
      <c r="G316" s="33">
        <v>186.07</v>
      </c>
      <c r="H316" s="34">
        <f t="shared" si="15"/>
        <v>8.71</v>
      </c>
      <c r="I316" s="34">
        <f t="shared" si="15"/>
        <v>0.24</v>
      </c>
      <c r="O316" s="4"/>
      <c r="Q316" s="4"/>
    </row>
    <row r="317" spans="3:17" ht="15">
      <c r="C317" s="13" t="s">
        <v>17</v>
      </c>
      <c r="D317" s="32" t="s">
        <v>20</v>
      </c>
      <c r="E317" s="34">
        <v>40.61</v>
      </c>
      <c r="F317" s="34">
        <v>33.16</v>
      </c>
      <c r="G317" s="33">
        <v>33.55</v>
      </c>
      <c r="H317" s="34">
        <f t="shared" si="15"/>
        <v>-7.45</v>
      </c>
      <c r="I317" s="34">
        <f t="shared" si="15"/>
        <v>0.39</v>
      </c>
      <c r="O317" s="4"/>
      <c r="Q317" s="4"/>
    </row>
    <row r="318" spans="3:17" ht="15.75">
      <c r="C318" s="13"/>
      <c r="D318" s="36" t="s">
        <v>54</v>
      </c>
      <c r="E318" s="34">
        <v>84.35</v>
      </c>
      <c r="F318" s="34">
        <v>85.55</v>
      </c>
      <c r="G318" s="33">
        <v>91.47</v>
      </c>
      <c r="H318" s="34">
        <f t="shared" si="15"/>
        <v>1.2</v>
      </c>
      <c r="I318" s="34">
        <f t="shared" si="15"/>
        <v>5.92</v>
      </c>
      <c r="O318" s="4"/>
      <c r="Q318" s="4"/>
    </row>
    <row r="319" spans="3:17" ht="15.75">
      <c r="C319" s="13"/>
      <c r="D319" s="32" t="s">
        <v>55</v>
      </c>
      <c r="E319" s="34">
        <v>71.54</v>
      </c>
      <c r="F319" s="34">
        <v>71.24</v>
      </c>
      <c r="G319" s="33">
        <v>93.24</v>
      </c>
      <c r="H319" s="34">
        <f t="shared" si="15"/>
        <v>-0.3</v>
      </c>
      <c r="I319" s="38">
        <f>ROUND((G319-F319),2)</f>
        <v>22</v>
      </c>
      <c r="O319" s="4"/>
      <c r="Q319" s="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Biochem 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McIntosh</dc:creator>
  <cp:keywords/>
  <dc:description/>
  <cp:lastModifiedBy>Lawrence McIntosh</cp:lastModifiedBy>
  <cp:lastPrinted>2012-11-24T01:20:20Z</cp:lastPrinted>
  <dcterms:created xsi:type="dcterms:W3CDTF">2012-09-29T19:22:10Z</dcterms:created>
  <dcterms:modified xsi:type="dcterms:W3CDTF">2014-10-21T20:27:52Z</dcterms:modified>
  <cp:category/>
  <cp:version/>
  <cp:contentType/>
  <cp:contentStatus/>
</cp:coreProperties>
</file>